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H20" i="3"/>
  <c r="I20" i="3"/>
  <c r="F21" i="3"/>
  <c r="K21" i="3"/>
  <c r="F22" i="3"/>
  <c r="K22" i="3"/>
  <c r="F23" i="3"/>
  <c r="K23" i="3"/>
  <c r="D24" i="3"/>
  <c r="D20" i="3" s="1"/>
  <c r="D19" i="3" s="1"/>
  <c r="D18" i="3" s="1"/>
  <c r="E24" i="3"/>
  <c r="G24" i="3"/>
  <c r="F24" i="3" s="1"/>
  <c r="K24" i="3" s="1"/>
  <c r="H24" i="3"/>
  <c r="I24" i="3"/>
  <c r="J24" i="3"/>
  <c r="J20" i="3" s="1"/>
  <c r="J19" i="3" s="1"/>
  <c r="J18" i="3" s="1"/>
  <c r="F25" i="3"/>
  <c r="K25" i="3" s="1"/>
  <c r="F26" i="3"/>
  <c r="K26" i="3"/>
  <c r="D27" i="3"/>
  <c r="E27" i="3"/>
  <c r="E20" i="3" s="1"/>
  <c r="G27" i="3"/>
  <c r="G20" i="3" s="1"/>
  <c r="H27" i="3"/>
  <c r="I27" i="3"/>
  <c r="J27" i="3"/>
  <c r="F28" i="3"/>
  <c r="K28" i="3"/>
  <c r="F29" i="3"/>
  <c r="K29" i="3"/>
  <c r="J30" i="3"/>
  <c r="F31" i="3"/>
  <c r="K31" i="3" s="1"/>
  <c r="D32" i="3"/>
  <c r="D30" i="3" s="1"/>
  <c r="E32" i="3"/>
  <c r="E30" i="3" s="1"/>
  <c r="G32" i="3"/>
  <c r="G30" i="3" s="1"/>
  <c r="H32" i="3"/>
  <c r="H30" i="3" s="1"/>
  <c r="I32" i="3"/>
  <c r="I30" i="3" s="1"/>
  <c r="J32" i="3"/>
  <c r="F33" i="3"/>
  <c r="K33" i="3"/>
  <c r="F34" i="3"/>
  <c r="K34" i="3"/>
  <c r="I35" i="3"/>
  <c r="D36" i="3"/>
  <c r="D35" i="3" s="1"/>
  <c r="E36" i="3"/>
  <c r="E35" i="3" s="1"/>
  <c r="F36" i="3"/>
  <c r="G36" i="3"/>
  <c r="G35" i="3" s="1"/>
  <c r="H36" i="3"/>
  <c r="H35" i="3" s="1"/>
  <c r="I36" i="3"/>
  <c r="J36" i="3"/>
  <c r="J35" i="3" s="1"/>
  <c r="K36" i="3"/>
  <c r="F37" i="3"/>
  <c r="K37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J14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 s="1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 s="1"/>
  <c r="F32" i="2"/>
  <c r="K32" i="2"/>
  <c r="D34" i="2"/>
  <c r="E34" i="2"/>
  <c r="G34" i="2"/>
  <c r="H34" i="2"/>
  <c r="H33" i="2" s="1"/>
  <c r="I34" i="2"/>
  <c r="I33" i="2" s="1"/>
  <c r="J34" i="2"/>
  <c r="J33" i="2" s="1"/>
  <c r="F35" i="2"/>
  <c r="K35" i="2"/>
  <c r="F36" i="2"/>
  <c r="K36" i="2"/>
  <c r="F37" i="2"/>
  <c r="K37" i="2" s="1"/>
  <c r="I38" i="2"/>
  <c r="D39" i="2"/>
  <c r="D38" i="2" s="1"/>
  <c r="E39" i="2"/>
  <c r="E38" i="2" s="1"/>
  <c r="G39" i="2"/>
  <c r="F39" i="2" s="1"/>
  <c r="K39" i="2" s="1"/>
  <c r="H39" i="2"/>
  <c r="H38" i="2" s="1"/>
  <c r="I39" i="2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 s="1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2" i="2"/>
  <c r="E52" i="2"/>
  <c r="G52" i="2"/>
  <c r="H52" i="2"/>
  <c r="I52" i="2"/>
  <c r="I51" i="2" s="1"/>
  <c r="J52" i="2"/>
  <c r="J51" i="2" s="1"/>
  <c r="F53" i="2"/>
  <c r="K53" i="2"/>
  <c r="F54" i="2"/>
  <c r="K54" i="2"/>
  <c r="D56" i="2"/>
  <c r="D55" i="2" s="1"/>
  <c r="E56" i="2"/>
  <c r="E55" i="2" s="1"/>
  <c r="E51" i="2" s="1"/>
  <c r="G56" i="2"/>
  <c r="F56" i="2" s="1"/>
  <c r="K56" i="2" s="1"/>
  <c r="H56" i="2"/>
  <c r="H55" i="2" s="1"/>
  <c r="I56" i="2"/>
  <c r="I55" i="2" s="1"/>
  <c r="J56" i="2"/>
  <c r="J55" i="2" s="1"/>
  <c r="F57" i="2"/>
  <c r="K57" i="2" s="1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F61" i="2"/>
  <c r="G61" i="2"/>
  <c r="H61" i="2"/>
  <c r="I61" i="2"/>
  <c r="J61" i="2"/>
  <c r="K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 s="1"/>
  <c r="F67" i="2"/>
  <c r="K67" i="2"/>
  <c r="D68" i="2"/>
  <c r="E68" i="2"/>
  <c r="G68" i="2"/>
  <c r="F68" i="2" s="1"/>
  <c r="K68" i="2" s="1"/>
  <c r="H68" i="2"/>
  <c r="I68" i="2"/>
  <c r="J68" i="2"/>
  <c r="F69" i="2"/>
  <c r="K69" i="2"/>
  <c r="F70" i="2"/>
  <c r="K70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I15" i="1" s="1"/>
  <c r="J18" i="1"/>
  <c r="J17" i="1" s="1"/>
  <c r="J16" i="1" s="1"/>
  <c r="J15" i="1" s="1"/>
  <c r="F19" i="1"/>
  <c r="K19" i="1"/>
  <c r="D20" i="1"/>
  <c r="E20" i="1"/>
  <c r="F20" i="1"/>
  <c r="K20" i="1" s="1"/>
  <c r="G20" i="1"/>
  <c r="H20" i="1"/>
  <c r="I20" i="1"/>
  <c r="J20" i="1"/>
  <c r="F21" i="1"/>
  <c r="K21" i="1"/>
  <c r="F22" i="1"/>
  <c r="K22" i="1" s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/>
  <c r="F33" i="1"/>
  <c r="K33" i="1"/>
  <c r="D35" i="1"/>
  <c r="D34" i="1" s="1"/>
  <c r="E35" i="1"/>
  <c r="E34" i="1" s="1"/>
  <c r="G35" i="1"/>
  <c r="G34" i="1" s="1"/>
  <c r="F34" i="1" s="1"/>
  <c r="K34" i="1" s="1"/>
  <c r="H35" i="1"/>
  <c r="H34" i="1" s="1"/>
  <c r="I35" i="1"/>
  <c r="I34" i="1" s="1"/>
  <c r="J35" i="1"/>
  <c r="F36" i="1"/>
  <c r="K36" i="1" s="1"/>
  <c r="F37" i="1"/>
  <c r="K37" i="1"/>
  <c r="F38" i="1"/>
  <c r="K38" i="1"/>
  <c r="D40" i="1"/>
  <c r="D39" i="1" s="1"/>
  <c r="E40" i="1"/>
  <c r="E39" i="1" s="1"/>
  <c r="F40" i="1"/>
  <c r="K40" i="1" s="1"/>
  <c r="G40" i="1"/>
  <c r="G39" i="1" s="1"/>
  <c r="H40" i="1"/>
  <c r="H39" i="1" s="1"/>
  <c r="I40" i="1"/>
  <c r="I39" i="1" s="1"/>
  <c r="J40" i="1"/>
  <c r="J39" i="1" s="1"/>
  <c r="J34" i="1" s="1"/>
  <c r="F41" i="1"/>
  <c r="K41" i="1"/>
  <c r="F42" i="1"/>
  <c r="K42" i="1" s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F50" i="1"/>
  <c r="K50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F53" i="1" s="1"/>
  <c r="K53" i="1" s="1"/>
  <c r="H53" i="1"/>
  <c r="I53" i="1"/>
  <c r="I52" i="1" s="1"/>
  <c r="J53" i="1"/>
  <c r="F54" i="1"/>
  <c r="K54" i="1" s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F59" i="1"/>
  <c r="K59" i="1" s="1"/>
  <c r="G59" i="1"/>
  <c r="H59" i="1"/>
  <c r="I59" i="1"/>
  <c r="J59" i="1"/>
  <c r="F60" i="1"/>
  <c r="K60" i="1"/>
  <c r="F61" i="1"/>
  <c r="K61" i="1" s="1"/>
  <c r="F62" i="1"/>
  <c r="K62" i="1"/>
  <c r="F63" i="1"/>
  <c r="K63" i="1"/>
  <c r="E66" i="1"/>
  <c r="E65" i="1" s="1"/>
  <c r="E64" i="1" s="1"/>
  <c r="I66" i="1"/>
  <c r="F67" i="1"/>
  <c r="K67" i="1"/>
  <c r="F68" i="1"/>
  <c r="K68" i="1" s="1"/>
  <c r="F69" i="1"/>
  <c r="K69" i="1"/>
  <c r="F70" i="1"/>
  <c r="K70" i="1"/>
  <c r="F71" i="1"/>
  <c r="K71" i="1"/>
  <c r="D72" i="1"/>
  <c r="D66" i="1" s="1"/>
  <c r="D65" i="1" s="1"/>
  <c r="D64" i="1" s="1"/>
  <c r="E72" i="1"/>
  <c r="G72" i="1"/>
  <c r="G66" i="1" s="1"/>
  <c r="H72" i="1"/>
  <c r="I72" i="1"/>
  <c r="J72" i="1"/>
  <c r="J66" i="1" s="1"/>
  <c r="J65" i="1" s="1"/>
  <c r="J64" i="1" s="1"/>
  <c r="F73" i="1"/>
  <c r="K73" i="1" s="1"/>
  <c r="F74" i="1"/>
  <c r="K74" i="1"/>
  <c r="D75" i="1"/>
  <c r="E75" i="1"/>
  <c r="G75" i="1"/>
  <c r="F75" i="1" s="1"/>
  <c r="K75" i="1" s="1"/>
  <c r="H75" i="1"/>
  <c r="H66" i="1" s="1"/>
  <c r="I75" i="1"/>
  <c r="J75" i="1"/>
  <c r="F76" i="1"/>
  <c r="K76" i="1"/>
  <c r="F77" i="1"/>
  <c r="K77" i="1"/>
  <c r="D78" i="1"/>
  <c r="G78" i="1"/>
  <c r="J78" i="1"/>
  <c r="F79" i="1"/>
  <c r="K79" i="1" s="1"/>
  <c r="F80" i="1"/>
  <c r="K80" i="1"/>
  <c r="F81" i="1"/>
  <c r="K81" i="1"/>
  <c r="D82" i="1"/>
  <c r="E82" i="1"/>
  <c r="E78" i="1" s="1"/>
  <c r="F82" i="1"/>
  <c r="K82" i="1" s="1"/>
  <c r="G82" i="1"/>
  <c r="H82" i="1"/>
  <c r="H78" i="1" s="1"/>
  <c r="I82" i="1"/>
  <c r="I78" i="1" s="1"/>
  <c r="J82" i="1"/>
  <c r="F83" i="1"/>
  <c r="K83" i="1"/>
  <c r="F84" i="1"/>
  <c r="K84" i="1" s="1"/>
  <c r="J85" i="1"/>
  <c r="D86" i="1"/>
  <c r="D85" i="1" s="1"/>
  <c r="E86" i="1"/>
  <c r="E85" i="1" s="1"/>
  <c r="G86" i="1"/>
  <c r="F86" i="1" s="1"/>
  <c r="K86" i="1" s="1"/>
  <c r="H86" i="1"/>
  <c r="H85" i="1" s="1"/>
  <c r="I86" i="1"/>
  <c r="I85" i="1" s="1"/>
  <c r="J86" i="1"/>
  <c r="F87" i="1"/>
  <c r="K87" i="1"/>
  <c r="H19" i="3" l="1"/>
  <c r="H18" i="3" s="1"/>
  <c r="F30" i="3"/>
  <c r="K30" i="3" s="1"/>
  <c r="J12" i="3"/>
  <c r="I12" i="3"/>
  <c r="H12" i="3"/>
  <c r="F35" i="3"/>
  <c r="K35" i="3" s="1"/>
  <c r="G19" i="3"/>
  <c r="F20" i="3"/>
  <c r="K20" i="3" s="1"/>
  <c r="E19" i="3"/>
  <c r="E18" i="3" s="1"/>
  <c r="E12" i="3" s="1"/>
  <c r="I19" i="3"/>
  <c r="I18" i="3" s="1"/>
  <c r="D12" i="3"/>
  <c r="F32" i="3"/>
  <c r="K32" i="3" s="1"/>
  <c r="G15" i="3"/>
  <c r="F27" i="3"/>
  <c r="K27" i="3" s="1"/>
  <c r="I14" i="2"/>
  <c r="H51" i="2"/>
  <c r="H46" i="2" s="1"/>
  <c r="E46" i="2"/>
  <c r="D33" i="2"/>
  <c r="D14" i="2" s="1"/>
  <c r="D13" i="2" s="1"/>
  <c r="D12" i="2" s="1"/>
  <c r="E14" i="2"/>
  <c r="E13" i="2" s="1"/>
  <c r="E12" i="2" s="1"/>
  <c r="J46" i="2"/>
  <c r="J13" i="2" s="1"/>
  <c r="J12" i="2" s="1"/>
  <c r="I46" i="2"/>
  <c r="H14" i="2"/>
  <c r="G47" i="2"/>
  <c r="F48" i="2"/>
  <c r="K48" i="2" s="1"/>
  <c r="E33" i="2"/>
  <c r="D51" i="2"/>
  <c r="D46" i="2" s="1"/>
  <c r="F52" i="2"/>
  <c r="K52" i="2" s="1"/>
  <c r="F34" i="2"/>
  <c r="K34" i="2" s="1"/>
  <c r="G38" i="2"/>
  <c r="F38" i="2" s="1"/>
  <c r="K38" i="2" s="1"/>
  <c r="F49" i="2"/>
  <c r="K49" i="2" s="1"/>
  <c r="G55" i="2"/>
  <c r="F55" i="2" s="1"/>
  <c r="K55" i="2" s="1"/>
  <c r="G43" i="2"/>
  <c r="F43" i="2" s="1"/>
  <c r="K43" i="2" s="1"/>
  <c r="G24" i="2"/>
  <c r="G16" i="2"/>
  <c r="G64" i="2"/>
  <c r="F66" i="1"/>
  <c r="K66" i="1" s="1"/>
  <c r="G65" i="1"/>
  <c r="I47" i="1"/>
  <c r="I14" i="1" s="1"/>
  <c r="F49" i="1"/>
  <c r="K49" i="1" s="1"/>
  <c r="G48" i="1"/>
  <c r="E52" i="1"/>
  <c r="E47" i="1" s="1"/>
  <c r="H52" i="1"/>
  <c r="H47" i="1" s="1"/>
  <c r="D47" i="1"/>
  <c r="F78" i="1"/>
  <c r="K78" i="1" s="1"/>
  <c r="H65" i="1"/>
  <c r="H64" i="1" s="1"/>
  <c r="F39" i="1"/>
  <c r="K39" i="1" s="1"/>
  <c r="E15" i="1"/>
  <c r="I65" i="1"/>
  <c r="I64" i="1" s="1"/>
  <c r="D52" i="1"/>
  <c r="H15" i="1"/>
  <c r="J52" i="1"/>
  <c r="J47" i="1"/>
  <c r="J14" i="1" s="1"/>
  <c r="D15" i="1"/>
  <c r="D14" i="1" s="1"/>
  <c r="G17" i="1"/>
  <c r="G52" i="1"/>
  <c r="F52" i="1" s="1"/>
  <c r="K52" i="1" s="1"/>
  <c r="F72" i="1"/>
  <c r="K72" i="1" s="1"/>
  <c r="F35" i="1"/>
  <c r="K35" i="1" s="1"/>
  <c r="G56" i="1"/>
  <c r="F56" i="1" s="1"/>
  <c r="K56" i="1" s="1"/>
  <c r="G44" i="1"/>
  <c r="F44" i="1" s="1"/>
  <c r="K44" i="1" s="1"/>
  <c r="G25" i="1"/>
  <c r="G85" i="1"/>
  <c r="F85" i="1" s="1"/>
  <c r="K85" i="1" s="1"/>
  <c r="G18" i="3" l="1"/>
  <c r="F18" i="3" s="1"/>
  <c r="K18" i="3" s="1"/>
  <c r="F19" i="3"/>
  <c r="K19" i="3" s="1"/>
  <c r="F15" i="3"/>
  <c r="K15" i="3" s="1"/>
  <c r="G14" i="3"/>
  <c r="G51" i="2"/>
  <c r="F51" i="2" s="1"/>
  <c r="K51" i="2" s="1"/>
  <c r="H13" i="2"/>
  <c r="H12" i="2" s="1"/>
  <c r="F16" i="2"/>
  <c r="K16" i="2" s="1"/>
  <c r="G15" i="2"/>
  <c r="I13" i="2"/>
  <c r="I12" i="2" s="1"/>
  <c r="F47" i="2"/>
  <c r="K47" i="2" s="1"/>
  <c r="G46" i="2"/>
  <c r="F46" i="2" s="1"/>
  <c r="K46" i="2" s="1"/>
  <c r="G33" i="2"/>
  <c r="F33" i="2" s="1"/>
  <c r="K33" i="2" s="1"/>
  <c r="F64" i="2"/>
  <c r="K64" i="2" s="1"/>
  <c r="G63" i="2"/>
  <c r="F63" i="2" s="1"/>
  <c r="K63" i="2" s="1"/>
  <c r="F24" i="2"/>
  <c r="K24" i="2" s="1"/>
  <c r="G23" i="2"/>
  <c r="F23" i="2" s="1"/>
  <c r="K23" i="2" s="1"/>
  <c r="I12" i="1"/>
  <c r="I13" i="1"/>
  <c r="J12" i="1"/>
  <c r="J13" i="1"/>
  <c r="G16" i="1"/>
  <c r="F17" i="1"/>
  <c r="K17" i="1" s="1"/>
  <c r="D12" i="1"/>
  <c r="D13" i="1"/>
  <c r="F25" i="1"/>
  <c r="K25" i="1" s="1"/>
  <c r="G24" i="1"/>
  <c r="F24" i="1" s="1"/>
  <c r="K24" i="1" s="1"/>
  <c r="E14" i="1"/>
  <c r="G47" i="1"/>
  <c r="F47" i="1" s="1"/>
  <c r="K47" i="1" s="1"/>
  <c r="F48" i="1"/>
  <c r="K48" i="1" s="1"/>
  <c r="H14" i="1"/>
  <c r="G64" i="1"/>
  <c r="F64" i="1" s="1"/>
  <c r="K64" i="1" s="1"/>
  <c r="F65" i="1"/>
  <c r="K65" i="1" s="1"/>
  <c r="F14" i="3" l="1"/>
  <c r="K14" i="3" s="1"/>
  <c r="G13" i="3"/>
  <c r="F15" i="2"/>
  <c r="K15" i="2" s="1"/>
  <c r="G14" i="2"/>
  <c r="H13" i="1"/>
  <c r="H12" i="1"/>
  <c r="F16" i="1"/>
  <c r="K16" i="1" s="1"/>
  <c r="G15" i="1"/>
  <c r="E12" i="1"/>
  <c r="E13" i="1"/>
  <c r="F13" i="3" l="1"/>
  <c r="K13" i="3" s="1"/>
  <c r="G12" i="3"/>
  <c r="F12" i="3" s="1"/>
  <c r="K12" i="3" s="1"/>
  <c r="F14" i="2"/>
  <c r="K14" i="2" s="1"/>
  <c r="G13" i="2"/>
  <c r="G14" i="1"/>
  <c r="F15" i="1"/>
  <c r="K15" i="1" s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<sst xmlns="http://schemas.openxmlformats.org/spreadsheetml/2006/main" count="555" uniqueCount="300">
  <si>
    <t>CENTRALIZAT</t>
  </si>
  <si>
    <t>CUI: 3394252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</si>
  <si>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</si>
  <si>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</si>
  <si>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</si>
  <si>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</si>
  <si>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</si>
  <si>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</si>
  <si>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</si>
  <si>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</si>
  <si>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</si>
  <si>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</si>
  <si>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</si>
  <si>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</si>
  <si>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</si>
  <si>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</si>
  <si>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</si>
  <si>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</si>
  <si>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</si>
  <si>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</si>
  <si>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</si>
  <si>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</si>
  <si>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</si>
  <si>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</si>
  <si>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</si>
  <si>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</si>
  <si>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</si>
  <si>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</si>
  <si>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</si>
  <si>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</si>
  <si>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</si>
  <si>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</si>
  <si>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</si>
  <si>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</si>
  <si>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</si>
  <si>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</si>
  <si>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</si>
  <si>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</si>
  <si>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</si>
  <si>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</si>
  <si>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</si>
  <si>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</si>
  <si>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</si>
  <si>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</si>
  <si>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</si>
  <si>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</si>
  <si>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</si>
  <si>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</si>
  <si>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</si>
  <si>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</si>
  <si>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</si>
  <si>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</si>
  <si>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</si>
  <si>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</si>
  <si>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</si>
  <si>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</si>
  <si>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</si>
  <si>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</si>
  <si>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</si>
  <si>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</si>
  <si>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</si>
  <si>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</si>
  <si>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</si>
  <si>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</si>
  <si>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</si>
  <si>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</si>
  <si>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</si>
  <si>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</si>
  <si>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</si>
  <si>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</si>
  <si>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</si>
  <si>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</si>
  <si>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</si>
  <si>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</si>
  <si>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</si>
  <si>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</si>
  <si>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</si>
  <si>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</si>
  <si>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</si>
  <si>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</si>
  <si>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</si>
  <si>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</si>
  <si>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</si>
  <si>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</si>
  <si>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</si>
  <si>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</si>
  <si>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</si>
  <si>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</si>
  <si>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</si>
  <si>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</si>
  <si>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</si>
  <si>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</si>
  <si>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</si>
  <si>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</si>
  <si>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</si>
  <si>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</si>
  <si>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</si>
  <si>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</si>
  <si>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</si>
  <si>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</si>
  <si>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</si>
  <si>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</si>
  <si>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</si>
  <si>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</si>
  <si>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</si>
  <si>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</si>
  <si>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</si>
  <si>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</si>
  <si>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</si>
  <si>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</si>
  <si>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</si>
  <si>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</si>
  <si>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</si>
  <si>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</si>
  <si>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</si>
  <si>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</si>
  <si>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</si>
  <si>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</si>
  <si>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</si>
  <si>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</si>
  <si>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</si>
  <si>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</si>
  <si>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</si>
  <si>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</si>
  <si>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</si>
  <si>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</si>
  <si>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</si>
  <si>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</si>
  <si>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</si>
  <si>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</si>
  <si>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</si>
  <si>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</si>
  <si>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</si>
  <si>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</si>
  <si>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</si>
  <si>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</si>
  <si>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</si>
  <si>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</si>
  <si>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</si>
  <si>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</si>
  <si>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</si>
  <si>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</si>
  <si>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</si>
  <si>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</si>
  <si>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</si>
  <si>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</si>
  <si>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</si>
  <si>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</si>
  <si>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</si>
  <si>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84</t>
  </si>
  <si>
    <t>Alte venituri din prestari de servicii si alte activitati</t>
  </si>
  <si>
    <t>33.02.50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</si>
  <si>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</si>
  <si>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</si>
  <si>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</si>
  <si>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</si>
  <si>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</si>
  <si>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</si>
  <si>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</si>
  <si>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</si>
  <si>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</si>
  <si>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</si>
  <si>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</si>
  <si>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</si>
  <si>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</si>
  <si>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</si>
  <si>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</si>
  <si>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</si>
  <si>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</si>
  <si>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</si>
  <si>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</si>
  <si>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</si>
  <si>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</si>
  <si>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</si>
  <si>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</si>
  <si>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</si>
  <si>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</si>
  <si>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</si>
  <si>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</si>
  <si>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</si>
  <si>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</si>
  <si>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</si>
  <si>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</si>
  <si>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</si>
  <si>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</si>
  <si>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148</t>
  </si>
  <si>
    <t>Planuri si  regulamente de urbanism</t>
  </si>
  <si>
    <t>42.02.05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</si>
  <si>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</si>
  <si>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</si>
  <si>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</si>
  <si>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</si>
  <si>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</si>
  <si>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</si>
  <si>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</si>
  <si>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</si>
  <si>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</si>
  <si>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</si>
  <si>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</si>
  <si>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</si>
  <si>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</si>
  <si>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</si>
  <si>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</si>
  <si>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</si>
  <si>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</si>
  <si>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</si>
  <si>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</si>
  <si>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</si>
  <si>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</si>
  <si>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223</t>
  </si>
  <si>
    <t>Alocări de sume din PNRR aferente componentei împrumuturi ( cod 42.02.89.01 la 42.02.89.03)</t>
  </si>
  <si>
    <t>42.02.89</t>
  </si>
  <si>
    <t>224</t>
  </si>
  <si>
    <t>Fonduri din împrumut rambursabil</t>
  </si>
  <si>
    <t>42.02.89.01</t>
  </si>
  <si>
    <t>226</t>
  </si>
  <si>
    <t>42.02.89.03</t>
  </si>
  <si>
    <t>240</t>
  </si>
  <si>
    <t>Subventii de la alte administratii (cod. 43.02.01+43.02.04+43.02.07+43.02.08+43.02.20+43.02.21)</t>
  </si>
  <si>
    <t>43.02</t>
  </si>
  <si>
    <t>245</t>
  </si>
  <si>
    <t>Alte subvenţii primite de la administraţia centrală pentru finanţarea unor activităţi</t>
  </si>
  <si>
    <t>43.02.20</t>
  </si>
  <si>
    <t>250</t>
  </si>
  <si>
    <t>Sume alocate din bugetul AFIR, pentru sustinerea proiectelor din PNDR 2014-2020</t>
  </si>
  <si>
    <t>43.02.31</t>
  </si>
  <si>
    <t>251</t>
  </si>
  <si>
    <t>Sume alocate din bugetul ANCPI pentru finanţarea lucrărilor de înregistrare sistematică din cadrul Programului naţional de cadastru şi carte funciară</t>
  </si>
  <si>
    <t>43.02.34</t>
  </si>
  <si>
    <t>262</t>
  </si>
  <si>
    <t>Sume alocate din PNRR aferente asistenţei financiare nerambursabile</t>
  </si>
  <si>
    <t>43.02.49</t>
  </si>
  <si>
    <t>263</t>
  </si>
  <si>
    <t xml:space="preserve">  Fonduri europene nerambursabile</t>
  </si>
  <si>
    <t>43.02.49.01</t>
  </si>
  <si>
    <t>265</t>
  </si>
  <si>
    <t xml:space="preserve">  Sume aferente TVA</t>
  </si>
  <si>
    <t>43.02.49.03</t>
  </si>
  <si>
    <t>362</t>
  </si>
  <si>
    <t>Sume primite de la UE/alti donatori in contul platilor efectuate si prefinantari aferente cadrului financiar 2014-2020</t>
  </si>
  <si>
    <t>48.02</t>
  </si>
  <si>
    <t>375</t>
  </si>
  <si>
    <t xml:space="preserve">Fondul European Agricol de Dezvoltare Rurala  (FEADR)  (cod 48.02.04.01+48.02.04.02+48.02.04.03) </t>
  </si>
  <si>
    <t>48.02.04</t>
  </si>
  <si>
    <t>376</t>
  </si>
  <si>
    <t xml:space="preserve">  Sume primite în contul plăţilor efectuate în anul curent</t>
  </si>
  <si>
    <t>48.02.04.01</t>
  </si>
  <si>
    <t>ORDONATOR DE CREDITE,</t>
  </si>
  <si>
    <t>ESANU DORU</t>
  </si>
  <si>
    <t xml:space="preserve">CONTABIL 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</si>
  <si>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</si>
  <si>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</si>
  <si>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</si>
  <si>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</si>
  <si>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</si>
  <si>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</si>
  <si>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</si>
  <si>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</si>
  <si>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</si>
  <si>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</si>
  <si>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</si>
  <si>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</si>
  <si>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</si>
  <si>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</si>
  <si>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</si>
  <si>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</si>
  <si>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82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</si>
  <si>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</si>
  <si>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</si>
  <si>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</si>
  <si>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</si>
  <si>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</si>
  <si>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</si>
  <si>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</si>
  <si>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</si>
  <si>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</si>
  <si>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</si>
  <si>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</si>
  <si>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</si>
  <si>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124</t>
  </si>
  <si>
    <t>128</t>
  </si>
  <si>
    <t>147</t>
  </si>
  <si>
    <t>152</t>
  </si>
  <si>
    <t>155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</si>
  <si>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</si>
  <si>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</si>
  <si>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</si>
  <si>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</si>
  <si>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</si>
  <si>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</si>
  <si>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83</t>
  </si>
  <si>
    <t>91</t>
  </si>
  <si>
    <t>92</t>
  </si>
  <si>
    <t>94</t>
  </si>
  <si>
    <t>96</t>
  </si>
  <si>
    <t>116</t>
  </si>
  <si>
    <t>125</t>
  </si>
  <si>
    <t>126</t>
  </si>
  <si>
    <t>236</t>
  </si>
  <si>
    <t>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</si>
</sst>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D14+D64+D85</f>
        <v>5243100</v>
      </c>
      <c r="E12" s="11">
        <f>E14+E64+E85</f>
        <v>9154970</v>
      </c>
      <c r="F12" s="11">
        <f>G12+H12</f>
        <v>10774621</v>
      </c>
      <c r="G12" s="11">
        <f>G14+G64+G85</f>
        <v>1938661</v>
      </c>
      <c r="H12" s="11">
        <f>H14+H64+H85</f>
        <v>8835960</v>
      </c>
      <c r="I12" s="11">
        <f>I14+I64+I85</f>
        <v>8880643</v>
      </c>
      <c r="J12" s="11">
        <f>J14+J64+J85</f>
        <v>0</v>
      </c>
      <c r="K12" s="11">
        <f>F12-I12-J12</f>
        <v>1893978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</f>
        <v>1549000</v>
      </c>
      <c r="E13" s="11">
        <f>E14-E35</f>
        <v>1572000</v>
      </c>
      <c r="F13" s="11">
        <f>G13+H13</f>
        <v>3320421</v>
      </c>
      <c r="G13" s="11">
        <f>G14-G35</f>
        <v>1938661</v>
      </c>
      <c r="H13" s="11">
        <f>H14-H35</f>
        <v>1381760</v>
      </c>
      <c r="I13" s="11">
        <f>I14-I35</f>
        <v>1426443</v>
      </c>
      <c r="J13" s="11">
        <f>J14-J35</f>
        <v>0</v>
      </c>
      <c r="K13" s="11">
        <f>F13-I13-J13</f>
        <v>1893978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4672000</v>
      </c>
      <c r="E14" s="11">
        <f>E15+E47</f>
        <v>5715000</v>
      </c>
      <c r="F14" s="11">
        <f>G14+H14</f>
        <v>7457396</v>
      </c>
      <c r="G14" s="11">
        <f>G15+G47</f>
        <v>1938661</v>
      </c>
      <c r="H14" s="11">
        <f>H15+H47</f>
        <v>5518735</v>
      </c>
      <c r="I14" s="11">
        <f>I15+I47</f>
        <v>5563418</v>
      </c>
      <c r="J14" s="11">
        <f>J15+J47</f>
        <v>0</v>
      </c>
      <c r="K14" s="11">
        <f>F14-I14-J14</f>
        <v>1893978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D16+D24+D34+D44</f>
        <v>4286000</v>
      </c>
      <c r="E15" s="11">
        <f>E16+E24+E34+E44</f>
        <v>5329000</v>
      </c>
      <c r="F15" s="11">
        <f>G15+H15</f>
        <v>6339324</v>
      </c>
      <c r="G15" s="11">
        <f>G16+G24+G34+G44</f>
        <v>1144923</v>
      </c>
      <c r="H15" s="11">
        <f>H16+H24+H34+H44</f>
        <v>5194401</v>
      </c>
      <c r="I15" s="11">
        <f>I16+I24+I34+I44</f>
        <v>5182689</v>
      </c>
      <c r="J15" s="11">
        <f>J16+J24+J34+J44</f>
        <v>0</v>
      </c>
      <c r="K15" s="11">
        <f>F15-I15-J15</f>
        <v>1156635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744000</v>
      </c>
      <c r="E16" s="11">
        <f>+E17</f>
        <v>767000</v>
      </c>
      <c r="F16" s="11">
        <f>G16+H16</f>
        <v>614952</v>
      </c>
      <c r="G16" s="11">
        <f>+G17</f>
        <v>0</v>
      </c>
      <c r="H16" s="11">
        <f>+H17</f>
        <v>614952</v>
      </c>
      <c r="I16" s="11">
        <f>+I17</f>
        <v>614952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744000</v>
      </c>
      <c r="E17" s="11">
        <f>E18+E20</f>
        <v>767000</v>
      </c>
      <c r="F17" s="11">
        <f>G17+H17</f>
        <v>614952</v>
      </c>
      <c r="G17" s="11">
        <f>G18+G20</f>
        <v>0</v>
      </c>
      <c r="H17" s="11">
        <f>H18+H20</f>
        <v>614952</v>
      </c>
      <c r="I17" s="11">
        <f>I18+I20</f>
        <v>614952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12000</v>
      </c>
      <c r="E18" s="11">
        <f>+E19</f>
        <v>12000</v>
      </c>
      <c r="F18" s="11">
        <f>G18+H18</f>
        <v>21459</v>
      </c>
      <c r="G18" s="11">
        <f>+G19</f>
        <v>0</v>
      </c>
      <c r="H18" s="11">
        <f>+H19</f>
        <v>21459</v>
      </c>
      <c r="I18" s="11">
        <f>+I19</f>
        <v>21459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12000</v>
      </c>
      <c r="E19" s="11">
        <v>12000</v>
      </c>
      <c r="F19" s="11">
        <f>G19+H19</f>
        <v>21459</v>
      </c>
      <c r="G19" s="11">
        <v>0</v>
      </c>
      <c r="H19" s="11">
        <v>21459</v>
      </c>
      <c r="I19" s="11">
        <v>21459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</f>
        <v>732000</v>
      </c>
      <c r="E20" s="11">
        <f>E21+E22+E23</f>
        <v>755000</v>
      </c>
      <c r="F20" s="11">
        <f>G20+H20</f>
        <v>593493</v>
      </c>
      <c r="G20" s="11">
        <f>G21+G22+G23</f>
        <v>0</v>
      </c>
      <c r="H20" s="11">
        <f>H21+H22+H23</f>
        <v>593493</v>
      </c>
      <c r="I20" s="11">
        <f>I21+I22+I23</f>
        <v>593493</v>
      </c>
      <c r="J20" s="11">
        <f>J21+J22+J23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452000</v>
      </c>
      <c r="E21" s="11">
        <v>452000</v>
      </c>
      <c r="F21" s="11">
        <f>G21+H21</f>
        <v>290328</v>
      </c>
      <c r="G21" s="11">
        <v>0</v>
      </c>
      <c r="H21" s="11">
        <v>290328</v>
      </c>
      <c r="I21" s="11">
        <v>290328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130000</v>
      </c>
      <c r="E22" s="11">
        <v>153000</v>
      </c>
      <c r="F22" s="11">
        <f>G22+H22</f>
        <v>153165</v>
      </c>
      <c r="G22" s="11">
        <v>0</v>
      </c>
      <c r="H22" s="11">
        <v>153165</v>
      </c>
      <c r="I22" s="11">
        <v>153165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150000</v>
      </c>
      <c r="E23" s="11">
        <v>150000</v>
      </c>
      <c r="F23" s="11">
        <f>G23+H23</f>
        <v>150000</v>
      </c>
      <c r="G23" s="11">
        <v>0</v>
      </c>
      <c r="H23" s="11">
        <v>150000</v>
      </c>
      <c r="I23" s="11">
        <v>150000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290000</v>
      </c>
      <c r="E24" s="11">
        <f>E25</f>
        <v>290000</v>
      </c>
      <c r="F24" s="11">
        <f>G24+H24</f>
        <v>1207713</v>
      </c>
      <c r="G24" s="11">
        <f>G25</f>
        <v>915943</v>
      </c>
      <c r="H24" s="11">
        <f>H25</f>
        <v>291770</v>
      </c>
      <c r="I24" s="11">
        <f>I25</f>
        <v>310240</v>
      </c>
      <c r="J24" s="11">
        <f>J25</f>
        <v>0</v>
      </c>
      <c r="K24" s="11">
        <f>F24-I24-J24</f>
        <v>897473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290000</v>
      </c>
      <c r="E25" s="11">
        <f>E26+E29+E33</f>
        <v>290000</v>
      </c>
      <c r="F25" s="11">
        <f>G25+H25</f>
        <v>1207713</v>
      </c>
      <c r="G25" s="11">
        <f>G26+G29+G33</f>
        <v>915943</v>
      </c>
      <c r="H25" s="11">
        <f>H26+H29+H33</f>
        <v>291770</v>
      </c>
      <c r="I25" s="11">
        <f>I26+I29+I33</f>
        <v>310240</v>
      </c>
      <c r="J25" s="11">
        <f>J26+J29+J33</f>
        <v>0</v>
      </c>
      <c r="K25" s="11">
        <f>F25-I25-J25</f>
        <v>897473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45000</v>
      </c>
      <c r="E26" s="11">
        <f>E27+E28</f>
        <v>45000</v>
      </c>
      <c r="F26" s="11">
        <f>G26+H26</f>
        <v>111960</v>
      </c>
      <c r="G26" s="11">
        <f>G27+G28</f>
        <v>69153</v>
      </c>
      <c r="H26" s="11">
        <f>H27+H28</f>
        <v>42807</v>
      </c>
      <c r="I26" s="11">
        <f>I27+I28</f>
        <v>47661</v>
      </c>
      <c r="J26" s="11">
        <f>J27+J28</f>
        <v>0</v>
      </c>
      <c r="K26" s="11">
        <f>F26-I26-J26</f>
        <v>64299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40000</v>
      </c>
      <c r="E27" s="11">
        <v>40000</v>
      </c>
      <c r="F27" s="11">
        <f>G27+H27</f>
        <v>81253</v>
      </c>
      <c r="G27" s="11">
        <v>46271</v>
      </c>
      <c r="H27" s="11">
        <v>34982</v>
      </c>
      <c r="I27" s="11">
        <v>42557</v>
      </c>
      <c r="J27" s="11">
        <v>0</v>
      </c>
      <c r="K27" s="11">
        <f>F27-I27-J27</f>
        <v>38696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5000</v>
      </c>
      <c r="E28" s="11">
        <v>5000</v>
      </c>
      <c r="F28" s="11">
        <f>G28+H28</f>
        <v>30707</v>
      </c>
      <c r="G28" s="11">
        <v>22882</v>
      </c>
      <c r="H28" s="11">
        <v>7825</v>
      </c>
      <c r="I28" s="11">
        <v>5104</v>
      </c>
      <c r="J28" s="11">
        <v>0</v>
      </c>
      <c r="K28" s="11">
        <f>F28-I28-J28</f>
        <v>25603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241000</v>
      </c>
      <c r="E29" s="11">
        <f>E30+E31+E32</f>
        <v>241000</v>
      </c>
      <c r="F29" s="11">
        <f>G29+H29</f>
        <v>1085767</v>
      </c>
      <c r="G29" s="11">
        <f>G30+G31+G32</f>
        <v>846790</v>
      </c>
      <c r="H29" s="11">
        <f>H30+H31+H32</f>
        <v>238977</v>
      </c>
      <c r="I29" s="11">
        <f>I30+I31+I32</f>
        <v>252593</v>
      </c>
      <c r="J29" s="11">
        <f>J30+J31+J32</f>
        <v>0</v>
      </c>
      <c r="K29" s="11">
        <f>F29-I29-J29</f>
        <v>833174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90000</v>
      </c>
      <c r="E30" s="11">
        <v>90000</v>
      </c>
      <c r="F30" s="11">
        <f>G30+H30</f>
        <v>220113</v>
      </c>
      <c r="G30" s="11">
        <v>157779</v>
      </c>
      <c r="H30" s="11">
        <v>62334</v>
      </c>
      <c r="I30" s="11">
        <v>68663</v>
      </c>
      <c r="J30" s="11">
        <v>0</v>
      </c>
      <c r="K30" s="11">
        <f>F30-I30-J30</f>
        <v>151450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1000</v>
      </c>
      <c r="E31" s="11">
        <v>1000</v>
      </c>
      <c r="F31" s="11">
        <f>G31+H31</f>
        <v>1824</v>
      </c>
      <c r="G31" s="11">
        <v>833</v>
      </c>
      <c r="H31" s="11">
        <v>991</v>
      </c>
      <c r="I31" s="11">
        <v>613</v>
      </c>
      <c r="J31" s="11">
        <v>0</v>
      </c>
      <c r="K31" s="11">
        <f>F31-I31-J31</f>
        <v>1211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150000</v>
      </c>
      <c r="E32" s="11">
        <v>150000</v>
      </c>
      <c r="F32" s="11">
        <f>G32+H32</f>
        <v>863830</v>
      </c>
      <c r="G32" s="11">
        <v>688178</v>
      </c>
      <c r="H32" s="11">
        <v>175652</v>
      </c>
      <c r="I32" s="11">
        <v>183317</v>
      </c>
      <c r="J32" s="11">
        <v>0</v>
      </c>
      <c r="K32" s="11">
        <f>F32-I32-J32</f>
        <v>680513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4000</v>
      </c>
      <c r="E33" s="11">
        <v>4000</v>
      </c>
      <c r="F33" s="11">
        <f>G33+H33</f>
        <v>9986</v>
      </c>
      <c r="G33" s="11">
        <v>0</v>
      </c>
      <c r="H33" s="11">
        <v>9986</v>
      </c>
      <c r="I33" s="11">
        <v>9986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3240000</v>
      </c>
      <c r="E34" s="11">
        <f>E35+E39</f>
        <v>4260000</v>
      </c>
      <c r="F34" s="11">
        <f>G34+H34</f>
        <v>4502112</v>
      </c>
      <c r="G34" s="11">
        <f>G35+G39</f>
        <v>228667</v>
      </c>
      <c r="H34" s="11">
        <f>H35+H39</f>
        <v>4273445</v>
      </c>
      <c r="I34" s="11">
        <f>I35+I39</f>
        <v>4243200</v>
      </c>
      <c r="J34" s="11">
        <f>J35+J39</f>
        <v>0</v>
      </c>
      <c r="K34" s="11">
        <f>F34-I34-J34</f>
        <v>258912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3123000</v>
      </c>
      <c r="E35" s="11">
        <f>+E36+E37+E38</f>
        <v>4143000</v>
      </c>
      <c r="F35" s="11">
        <f>G35+H35</f>
        <v>4136975</v>
      </c>
      <c r="G35" s="11">
        <f>+G36+G37+G38</f>
        <v>0</v>
      </c>
      <c r="H35" s="11">
        <f>+H36+H37+H38</f>
        <v>4136975</v>
      </c>
      <c r="I35" s="11">
        <f>+I36+I37+I38</f>
        <v>4136975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1902000</v>
      </c>
      <c r="E36" s="11">
        <v>1922000</v>
      </c>
      <c r="F36" s="11">
        <f>G36+H36</f>
        <v>1915975</v>
      </c>
      <c r="G36" s="11">
        <v>0</v>
      </c>
      <c r="H36" s="11">
        <v>1915975</v>
      </c>
      <c r="I36" s="11">
        <v>1915975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40000</v>
      </c>
      <c r="E37" s="11">
        <v>40000</v>
      </c>
      <c r="F37" s="11">
        <f>G37+H37</f>
        <v>40000</v>
      </c>
      <c r="G37" s="11">
        <v>0</v>
      </c>
      <c r="H37" s="11">
        <v>40000</v>
      </c>
      <c r="I37" s="11">
        <v>40000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1181000</v>
      </c>
      <c r="E38" s="11">
        <v>2181000</v>
      </c>
      <c r="F38" s="11">
        <f>G38+H38</f>
        <v>2181000</v>
      </c>
      <c r="G38" s="11">
        <v>0</v>
      </c>
      <c r="H38" s="11">
        <v>2181000</v>
      </c>
      <c r="I38" s="11">
        <v>2181000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117000</v>
      </c>
      <c r="E39" s="11">
        <f>E40+E43</f>
        <v>117000</v>
      </c>
      <c r="F39" s="11">
        <f>G39+H39</f>
        <v>365137</v>
      </c>
      <c r="G39" s="11">
        <f>G40+G43</f>
        <v>228667</v>
      </c>
      <c r="H39" s="11">
        <f>H40+H43</f>
        <v>136470</v>
      </c>
      <c r="I39" s="11">
        <f>I40+I43</f>
        <v>106225</v>
      </c>
      <c r="J39" s="11">
        <f>J40+J43</f>
        <v>0</v>
      </c>
      <c r="K39" s="11">
        <f>F39-I39-J39</f>
        <v>258912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117000</v>
      </c>
      <c r="E40" s="11">
        <f>E41+E42</f>
        <v>117000</v>
      </c>
      <c r="F40" s="11">
        <f>G40+H40</f>
        <v>365135</v>
      </c>
      <c r="G40" s="11">
        <f>G41+G42</f>
        <v>228667</v>
      </c>
      <c r="H40" s="11">
        <f>H41+H42</f>
        <v>136468</v>
      </c>
      <c r="I40" s="11">
        <f>I41+I42</f>
        <v>106223</v>
      </c>
      <c r="J40" s="11">
        <f>J41+J42</f>
        <v>0</v>
      </c>
      <c r="K40" s="11">
        <f>F40-I40-J40</f>
        <v>258912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110000</v>
      </c>
      <c r="E41" s="11">
        <v>110000</v>
      </c>
      <c r="F41" s="11">
        <f>G41+H41</f>
        <v>352264</v>
      </c>
      <c r="G41" s="11">
        <v>220366</v>
      </c>
      <c r="H41" s="11">
        <v>131898</v>
      </c>
      <c r="I41" s="11">
        <v>102747</v>
      </c>
      <c r="J41" s="11">
        <v>0</v>
      </c>
      <c r="K41" s="11">
        <f>F41-I41-J41</f>
        <v>249517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7000</v>
      </c>
      <c r="E42" s="11">
        <v>7000</v>
      </c>
      <c r="F42" s="11">
        <f>G42+H42</f>
        <v>12871</v>
      </c>
      <c r="G42" s="11">
        <v>8301</v>
      </c>
      <c r="H42" s="11">
        <v>4570</v>
      </c>
      <c r="I42" s="11">
        <v>3476</v>
      </c>
      <c r="J42" s="11">
        <v>0</v>
      </c>
      <c r="K42" s="11">
        <f>F42-I42-J42</f>
        <v>9395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2</v>
      </c>
      <c r="G43" s="11">
        <v>0</v>
      </c>
      <c r="H43" s="11">
        <v>2</v>
      </c>
      <c r="I43" s="11">
        <v>2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12000</v>
      </c>
      <c r="E44" s="11">
        <f>E45</f>
        <v>12000</v>
      </c>
      <c r="F44" s="11">
        <f>G44+H44</f>
        <v>14547</v>
      </c>
      <c r="G44" s="11">
        <f>G45</f>
        <v>313</v>
      </c>
      <c r="H44" s="11">
        <f>H45</f>
        <v>14234</v>
      </c>
      <c r="I44" s="11">
        <f>I45</f>
        <v>14297</v>
      </c>
      <c r="J44" s="11">
        <f>J45</f>
        <v>0</v>
      </c>
      <c r="K44" s="11">
        <f>F44-I44-J44</f>
        <v>250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12000</v>
      </c>
      <c r="E45" s="11">
        <f>E46</f>
        <v>12000</v>
      </c>
      <c r="F45" s="11">
        <f>G45+H45</f>
        <v>14547</v>
      </c>
      <c r="G45" s="11">
        <f>G46</f>
        <v>313</v>
      </c>
      <c r="H45" s="11">
        <f>H46</f>
        <v>14234</v>
      </c>
      <c r="I45" s="11">
        <f>I46</f>
        <v>14297</v>
      </c>
      <c r="J45" s="11">
        <f>J46</f>
        <v>0</v>
      </c>
      <c r="K45" s="11">
        <f>F45-I45-J45</f>
        <v>250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12000</v>
      </c>
      <c r="E46" s="11">
        <v>12000</v>
      </c>
      <c r="F46" s="11">
        <f>G46+H46</f>
        <v>14547</v>
      </c>
      <c r="G46" s="11">
        <v>313</v>
      </c>
      <c r="H46" s="11">
        <v>14234</v>
      </c>
      <c r="I46" s="11">
        <v>14297</v>
      </c>
      <c r="J46" s="11">
        <v>0</v>
      </c>
      <c r="K46" s="11">
        <f>F46-I46-J46</f>
        <v>250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386000</v>
      </c>
      <c r="E47" s="11">
        <f>E48+E52</f>
        <v>386000</v>
      </c>
      <c r="F47" s="11">
        <f>G47+H47</f>
        <v>1118072</v>
      </c>
      <c r="G47" s="11">
        <f>G48+G52</f>
        <v>793738</v>
      </c>
      <c r="H47" s="11">
        <f>H48+H52</f>
        <v>324334</v>
      </c>
      <c r="I47" s="11">
        <f>I48+I52</f>
        <v>380729</v>
      </c>
      <c r="J47" s="11">
        <f>J48+J52</f>
        <v>0</v>
      </c>
      <c r="K47" s="11">
        <f>F47-I47-J47</f>
        <v>737343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40000</v>
      </c>
      <c r="E48" s="11">
        <f>E49</f>
        <v>40000</v>
      </c>
      <c r="F48" s="11">
        <f>G48+H48</f>
        <v>53211</v>
      </c>
      <c r="G48" s="11">
        <f>G49</f>
        <v>18875</v>
      </c>
      <c r="H48" s="11">
        <f>H49</f>
        <v>34336</v>
      </c>
      <c r="I48" s="11">
        <f>I49</f>
        <v>33973</v>
      </c>
      <c r="J48" s="11">
        <f>J49</f>
        <v>0</v>
      </c>
      <c r="K48" s="11">
        <f>F48-I48-J48</f>
        <v>19238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40000</v>
      </c>
      <c r="E49" s="11">
        <f>+E50</f>
        <v>40000</v>
      </c>
      <c r="F49" s="11">
        <f>G49+H49</f>
        <v>53211</v>
      </c>
      <c r="G49" s="11">
        <f>+G50</f>
        <v>18875</v>
      </c>
      <c r="H49" s="11">
        <f>+H50</f>
        <v>34336</v>
      </c>
      <c r="I49" s="11">
        <f>+I50</f>
        <v>33973</v>
      </c>
      <c r="J49" s="11">
        <f>+J50</f>
        <v>0</v>
      </c>
      <c r="K49" s="11">
        <f>F49-I49-J49</f>
        <v>19238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40000</v>
      </c>
      <c r="E50" s="11">
        <f>+E51</f>
        <v>40000</v>
      </c>
      <c r="F50" s="11">
        <f>G50+H50</f>
        <v>53211</v>
      </c>
      <c r="G50" s="11">
        <f>+G51</f>
        <v>18875</v>
      </c>
      <c r="H50" s="11">
        <f>+H51</f>
        <v>34336</v>
      </c>
      <c r="I50" s="11">
        <f>+I51</f>
        <v>33973</v>
      </c>
      <c r="J50" s="11">
        <f>+J51</f>
        <v>0</v>
      </c>
      <c r="K50" s="11">
        <f>F50-I50-J50</f>
        <v>19238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40000</v>
      </c>
      <c r="E51" s="11">
        <v>40000</v>
      </c>
      <c r="F51" s="11">
        <f>G51+H51</f>
        <v>53211</v>
      </c>
      <c r="G51" s="11">
        <v>18875</v>
      </c>
      <c r="H51" s="11">
        <v>34336</v>
      </c>
      <c r="I51" s="11">
        <v>33973</v>
      </c>
      <c r="J51" s="11">
        <v>0</v>
      </c>
      <c r="K51" s="11">
        <f>F51-I51-J51</f>
        <v>19238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D53+D56+D59</f>
        <v>346000</v>
      </c>
      <c r="E52" s="11">
        <f>E53+E56+E59</f>
        <v>346000</v>
      </c>
      <c r="F52" s="11">
        <f>G52+H52</f>
        <v>1064861</v>
      </c>
      <c r="G52" s="11">
        <f>G53+G56+G59</f>
        <v>774863</v>
      </c>
      <c r="H52" s="11">
        <f>H53+H56+H59</f>
        <v>289998</v>
      </c>
      <c r="I52" s="11">
        <f>I53+I56+I59</f>
        <v>346756</v>
      </c>
      <c r="J52" s="11">
        <f>J53+J56+J59</f>
        <v>0</v>
      </c>
      <c r="K52" s="11">
        <f>F52-I52-J52</f>
        <v>718105</v>
      </c>
    </row>
    <row r="53" spans="1:11" s="6" customFormat="1" ht="43.5" x14ac:dyDescent="0.25">
      <c r="A53" s="10" t="s">
        <v>143</v>
      </c>
      <c r="B53" s="10" t="s">
        <v>144</v>
      </c>
      <c r="C53" s="10" t="s">
        <v>145</v>
      </c>
      <c r="D53" s="11">
        <f>D54+D55</f>
        <v>5000</v>
      </c>
      <c r="E53" s="11">
        <f>E54+E55</f>
        <v>5000</v>
      </c>
      <c r="F53" s="11">
        <f>G53+H53</f>
        <v>6508</v>
      </c>
      <c r="G53" s="11">
        <f>G54+G55</f>
        <v>0</v>
      </c>
      <c r="H53" s="11">
        <f>H54+H55</f>
        <v>6508</v>
      </c>
      <c r="I53" s="11">
        <f>I54+I55</f>
        <v>6508</v>
      </c>
      <c r="J53" s="11">
        <f>J54+J55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5000</v>
      </c>
      <c r="E54" s="11">
        <v>5000</v>
      </c>
      <c r="F54" s="11">
        <f>G54+H54</f>
        <v>2238</v>
      </c>
      <c r="G54" s="11">
        <v>0</v>
      </c>
      <c r="H54" s="11">
        <v>2238</v>
      </c>
      <c r="I54" s="11">
        <v>2238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0</v>
      </c>
      <c r="E55" s="11">
        <v>0</v>
      </c>
      <c r="F55" s="11">
        <f>G55+H55</f>
        <v>4270</v>
      </c>
      <c r="G55" s="11">
        <v>0</v>
      </c>
      <c r="H55" s="11">
        <v>4270</v>
      </c>
      <c r="I55" s="11">
        <v>4270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111000</v>
      </c>
      <c r="E56" s="11">
        <f>E57</f>
        <v>111000</v>
      </c>
      <c r="F56" s="11">
        <f>G56+H56</f>
        <v>724408</v>
      </c>
      <c r="G56" s="11">
        <f>G57</f>
        <v>656319</v>
      </c>
      <c r="H56" s="11">
        <f>H57</f>
        <v>68089</v>
      </c>
      <c r="I56" s="11">
        <f>I57</f>
        <v>130235</v>
      </c>
      <c r="J56" s="11">
        <f>J57</f>
        <v>0</v>
      </c>
      <c r="K56" s="11">
        <f>F56-I56-J56</f>
        <v>594173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111000</v>
      </c>
      <c r="E57" s="11">
        <f>E58</f>
        <v>111000</v>
      </c>
      <c r="F57" s="11">
        <f>G57+H57</f>
        <v>724408</v>
      </c>
      <c r="G57" s="11">
        <f>G58</f>
        <v>656319</v>
      </c>
      <c r="H57" s="11">
        <f>H58</f>
        <v>68089</v>
      </c>
      <c r="I57" s="11">
        <f>I58</f>
        <v>130235</v>
      </c>
      <c r="J57" s="11">
        <f>J58</f>
        <v>0</v>
      </c>
      <c r="K57" s="11">
        <f>F57-I57-J57</f>
        <v>594173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111000</v>
      </c>
      <c r="E58" s="11">
        <v>111000</v>
      </c>
      <c r="F58" s="11">
        <f>G58+H58</f>
        <v>724408</v>
      </c>
      <c r="G58" s="11">
        <v>656319</v>
      </c>
      <c r="H58" s="11">
        <v>68089</v>
      </c>
      <c r="I58" s="11">
        <v>130235</v>
      </c>
      <c r="J58" s="11">
        <v>0</v>
      </c>
      <c r="K58" s="11">
        <f>F58-I58-J58</f>
        <v>594173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+D60+D61</f>
        <v>230000</v>
      </c>
      <c r="E59" s="11">
        <f>+E60+E61</f>
        <v>230000</v>
      </c>
      <c r="F59" s="11">
        <f>G59+H59</f>
        <v>333945</v>
      </c>
      <c r="G59" s="11">
        <f>+G60+G61</f>
        <v>118544</v>
      </c>
      <c r="H59" s="11">
        <f>+H60+H61</f>
        <v>215401</v>
      </c>
      <c r="I59" s="11">
        <f>+I60+I61</f>
        <v>210013</v>
      </c>
      <c r="J59" s="11">
        <f>+J60+J61</f>
        <v>0</v>
      </c>
      <c r="K59" s="11">
        <f>F59-I59-J59</f>
        <v>123932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180000</v>
      </c>
      <c r="E60" s="11">
        <v>180000</v>
      </c>
      <c r="F60" s="11">
        <f>G60+H60</f>
        <v>269133</v>
      </c>
      <c r="G60" s="11">
        <v>82565</v>
      </c>
      <c r="H60" s="11">
        <v>186568</v>
      </c>
      <c r="I60" s="11">
        <v>177654</v>
      </c>
      <c r="J60" s="11">
        <v>0</v>
      </c>
      <c r="K60" s="11">
        <f>F60-I60-J60</f>
        <v>91479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50000</v>
      </c>
      <c r="E61" s="11">
        <v>50000</v>
      </c>
      <c r="F61" s="11">
        <f>G61+H61</f>
        <v>64812</v>
      </c>
      <c r="G61" s="11">
        <v>35979</v>
      </c>
      <c r="H61" s="11">
        <v>28833</v>
      </c>
      <c r="I61" s="11">
        <v>32359</v>
      </c>
      <c r="J61" s="11">
        <v>0</v>
      </c>
      <c r="K61" s="11">
        <f>F61-I61-J61</f>
        <v>32453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v>-100000</v>
      </c>
      <c r="E62" s="11">
        <v>-239600</v>
      </c>
      <c r="F62" s="11">
        <f>G62+H62</f>
        <v>-144320</v>
      </c>
      <c r="G62" s="11">
        <v>0</v>
      </c>
      <c r="H62" s="11">
        <v>-144320</v>
      </c>
      <c r="I62" s="11">
        <v>-144320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100000</v>
      </c>
      <c r="E63" s="11">
        <v>239600</v>
      </c>
      <c r="F63" s="11">
        <f>G63+H63</f>
        <v>144320</v>
      </c>
      <c r="G63" s="11">
        <v>0</v>
      </c>
      <c r="H63" s="11">
        <v>144320</v>
      </c>
      <c r="I63" s="11">
        <v>144320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f>D65</f>
        <v>571100</v>
      </c>
      <c r="E64" s="11">
        <f>E65</f>
        <v>3120963</v>
      </c>
      <c r="F64" s="11">
        <f>G64+H64</f>
        <v>3116929</v>
      </c>
      <c r="G64" s="11">
        <f>G65</f>
        <v>0</v>
      </c>
      <c r="H64" s="11">
        <f>H65</f>
        <v>3116929</v>
      </c>
      <c r="I64" s="11">
        <f>I65</f>
        <v>3116929</v>
      </c>
      <c r="J64" s="11">
        <f>J65</f>
        <v>0</v>
      </c>
      <c r="K64" s="11">
        <f>F64-I64-J64</f>
        <v>0</v>
      </c>
    </row>
    <row r="65" spans="1:11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D66+D78</f>
        <v>571100</v>
      </c>
      <c r="E65" s="11">
        <f>E66+E78</f>
        <v>3120963</v>
      </c>
      <c r="F65" s="11">
        <f>G65+H65</f>
        <v>3116929</v>
      </c>
      <c r="G65" s="11">
        <f>G66+G78</f>
        <v>0</v>
      </c>
      <c r="H65" s="11">
        <f>H66+H78</f>
        <v>3116929</v>
      </c>
      <c r="I65" s="11">
        <f>I66+I78</f>
        <v>3116929</v>
      </c>
      <c r="J65" s="11">
        <f>J66+J78</f>
        <v>0</v>
      </c>
      <c r="K65" s="11">
        <f>F65-I65-J65</f>
        <v>0</v>
      </c>
    </row>
    <row r="66" spans="1:11" s="6" customFormat="1" ht="96" x14ac:dyDescent="0.25">
      <c r="A66" s="10" t="s">
        <v>182</v>
      </c>
      <c r="B66" s="10" t="s">
        <v>183</v>
      </c>
      <c r="C66" s="10" t="s">
        <v>184</v>
      </c>
      <c r="D66" s="11">
        <f>+D67+D68+D69+D70+D71+D72+D75</f>
        <v>471100</v>
      </c>
      <c r="E66" s="11">
        <f>+E67+E68+E69+E70+E71+E72+E75</f>
        <v>2960351</v>
      </c>
      <c r="F66" s="11">
        <f>G66+H66</f>
        <v>2292323</v>
      </c>
      <c r="G66" s="11">
        <f>+G67+G68+G69+G70+G71+G72+G75</f>
        <v>0</v>
      </c>
      <c r="H66" s="11">
        <f>+H67+H68+H69+H70+H71+H72+H75</f>
        <v>2292323</v>
      </c>
      <c r="I66" s="11">
        <f>+I67+I68+I69+I70+I71+I72+I75</f>
        <v>2292323</v>
      </c>
      <c r="J66" s="11">
        <f>+J67+J68+J69+J70+J71+J72+J75</f>
        <v>0</v>
      </c>
      <c r="K66" s="11">
        <f>F66-I66-J66</f>
        <v>0</v>
      </c>
    </row>
    <row r="67" spans="1:11" s="6" customFormat="1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95500</v>
      </c>
      <c r="F67" s="11">
        <f>G67+H67</f>
        <v>95500</v>
      </c>
      <c r="G67" s="11">
        <v>0</v>
      </c>
      <c r="H67" s="11">
        <v>95500</v>
      </c>
      <c r="I67" s="11">
        <v>95500</v>
      </c>
      <c r="J67" s="11">
        <v>0</v>
      </c>
      <c r="K67" s="11">
        <f>F67-I67-J67</f>
        <v>0</v>
      </c>
    </row>
    <row r="68" spans="1:11" s="6" customFormat="1" ht="43.5" x14ac:dyDescent="0.25">
      <c r="A68" s="10" t="s">
        <v>188</v>
      </c>
      <c r="B68" s="10" t="s">
        <v>189</v>
      </c>
      <c r="C68" s="10" t="s">
        <v>190</v>
      </c>
      <c r="D68" s="11">
        <v>70000</v>
      </c>
      <c r="E68" s="11">
        <v>300000</v>
      </c>
      <c r="F68" s="11">
        <f>G68+H68</f>
        <v>274508</v>
      </c>
      <c r="G68" s="11">
        <v>0</v>
      </c>
      <c r="H68" s="11">
        <v>274508</v>
      </c>
      <c r="I68" s="11">
        <v>274508</v>
      </c>
      <c r="J68" s="11">
        <v>0</v>
      </c>
      <c r="K68" s="11">
        <f>F68-I68-J68</f>
        <v>0</v>
      </c>
    </row>
    <row r="69" spans="1:11" s="6" customFormat="1" ht="22.5" x14ac:dyDescent="0.25">
      <c r="A69" s="10" t="s">
        <v>191</v>
      </c>
      <c r="B69" s="10" t="s">
        <v>192</v>
      </c>
      <c r="C69" s="10" t="s">
        <v>193</v>
      </c>
      <c r="D69" s="11">
        <v>79800</v>
      </c>
      <c r="E69" s="11">
        <v>79800</v>
      </c>
      <c r="F69" s="11">
        <f>G69+H69</f>
        <v>70357</v>
      </c>
      <c r="G69" s="11">
        <v>0</v>
      </c>
      <c r="H69" s="11">
        <v>70357</v>
      </c>
      <c r="I69" s="11">
        <v>70357</v>
      </c>
      <c r="J69" s="11">
        <v>0</v>
      </c>
      <c r="K69" s="11">
        <f>F69-I69-J69</f>
        <v>0</v>
      </c>
    </row>
    <row r="70" spans="1:11" s="6" customFormat="1" ht="22.5" x14ac:dyDescent="0.25">
      <c r="A70" s="10" t="s">
        <v>194</v>
      </c>
      <c r="B70" s="10" t="s">
        <v>195</v>
      </c>
      <c r="C70" s="10" t="s">
        <v>196</v>
      </c>
      <c r="D70" s="11">
        <v>321300</v>
      </c>
      <c r="E70" s="11">
        <v>321300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ht="33" x14ac:dyDescent="0.25">
      <c r="A71" s="10" t="s">
        <v>197</v>
      </c>
      <c r="B71" s="10" t="s">
        <v>198</v>
      </c>
      <c r="C71" s="10" t="s">
        <v>199</v>
      </c>
      <c r="D71" s="11">
        <v>0</v>
      </c>
      <c r="E71" s="11">
        <v>0</v>
      </c>
      <c r="F71" s="11">
        <f>G71+H71</f>
        <v>321300</v>
      </c>
      <c r="G71" s="11">
        <v>0</v>
      </c>
      <c r="H71" s="11">
        <v>321300</v>
      </c>
      <c r="I71" s="11">
        <v>321300</v>
      </c>
      <c r="J71" s="11">
        <v>0</v>
      </c>
      <c r="K71" s="11">
        <f>F71-I71-J71</f>
        <v>0</v>
      </c>
    </row>
    <row r="72" spans="1:11" s="6" customFormat="1" ht="33" x14ac:dyDescent="0.25">
      <c r="A72" s="10" t="s">
        <v>200</v>
      </c>
      <c r="B72" s="10" t="s">
        <v>201</v>
      </c>
      <c r="C72" s="10" t="s">
        <v>202</v>
      </c>
      <c r="D72" s="11">
        <f>D73+D74</f>
        <v>0</v>
      </c>
      <c r="E72" s="11">
        <f>E73+E74</f>
        <v>2163751</v>
      </c>
      <c r="F72" s="11">
        <f>G72+H72</f>
        <v>1317196</v>
      </c>
      <c r="G72" s="11">
        <f>G73+G74</f>
        <v>0</v>
      </c>
      <c r="H72" s="11">
        <f>H73+H74</f>
        <v>1317196</v>
      </c>
      <c r="I72" s="11">
        <f>I73+I74</f>
        <v>1317196</v>
      </c>
      <c r="J72" s="11">
        <f>J73+J74</f>
        <v>0</v>
      </c>
      <c r="K72" s="11">
        <f>F72-I72-J72</f>
        <v>0</v>
      </c>
    </row>
    <row r="73" spans="1:11" s="6" customFormat="1" x14ac:dyDescent="0.25">
      <c r="A73" s="10" t="s">
        <v>203</v>
      </c>
      <c r="B73" s="10" t="s">
        <v>204</v>
      </c>
      <c r="C73" s="10" t="s">
        <v>205</v>
      </c>
      <c r="D73" s="11">
        <v>0</v>
      </c>
      <c r="E73" s="11">
        <v>1818120</v>
      </c>
      <c r="F73" s="11">
        <f>G73+H73</f>
        <v>1121513</v>
      </c>
      <c r="G73" s="11">
        <v>0</v>
      </c>
      <c r="H73" s="11">
        <v>1121513</v>
      </c>
      <c r="I73" s="11">
        <v>1121513</v>
      </c>
      <c r="J73" s="11">
        <v>0</v>
      </c>
      <c r="K73" s="11">
        <f>F73-I73-J73</f>
        <v>0</v>
      </c>
    </row>
    <row r="74" spans="1:11" s="6" customFormat="1" x14ac:dyDescent="0.25">
      <c r="A74" s="10" t="s">
        <v>206</v>
      </c>
      <c r="B74" s="10" t="s">
        <v>207</v>
      </c>
      <c r="C74" s="10" t="s">
        <v>208</v>
      </c>
      <c r="D74" s="11">
        <v>0</v>
      </c>
      <c r="E74" s="11">
        <v>345631</v>
      </c>
      <c r="F74" s="11">
        <f>G74+H74</f>
        <v>195683</v>
      </c>
      <c r="G74" s="11">
        <v>0</v>
      </c>
      <c r="H74" s="11">
        <v>195683</v>
      </c>
      <c r="I74" s="11">
        <v>195683</v>
      </c>
      <c r="J74" s="11">
        <v>0</v>
      </c>
      <c r="K74" s="11">
        <f>F74-I74-J74</f>
        <v>0</v>
      </c>
    </row>
    <row r="75" spans="1:11" s="6" customFormat="1" ht="22.5" x14ac:dyDescent="0.25">
      <c r="A75" s="10" t="s">
        <v>209</v>
      </c>
      <c r="B75" s="10" t="s">
        <v>210</v>
      </c>
      <c r="C75" s="10" t="s">
        <v>211</v>
      </c>
      <c r="D75" s="11">
        <f>D76+D77</f>
        <v>0</v>
      </c>
      <c r="E75" s="11">
        <f>E76+E77</f>
        <v>0</v>
      </c>
      <c r="F75" s="11">
        <f>G75+H75</f>
        <v>213462</v>
      </c>
      <c r="G75" s="11">
        <f>G76+G77</f>
        <v>0</v>
      </c>
      <c r="H75" s="11">
        <f>H76+H77</f>
        <v>213462</v>
      </c>
      <c r="I75" s="11">
        <f>I76+I77</f>
        <v>213462</v>
      </c>
      <c r="J75" s="11">
        <f>J76+J77</f>
        <v>0</v>
      </c>
      <c r="K75" s="11">
        <f>F75-I75-J75</f>
        <v>0</v>
      </c>
    </row>
    <row r="76" spans="1:11" s="6" customFormat="1" x14ac:dyDescent="0.25">
      <c r="A76" s="10" t="s">
        <v>212</v>
      </c>
      <c r="B76" s="10" t="s">
        <v>213</v>
      </c>
      <c r="C76" s="10" t="s">
        <v>214</v>
      </c>
      <c r="D76" s="11">
        <v>0</v>
      </c>
      <c r="E76" s="11">
        <v>0</v>
      </c>
      <c r="F76" s="11">
        <f>G76+H76</f>
        <v>179380</v>
      </c>
      <c r="G76" s="11">
        <v>0</v>
      </c>
      <c r="H76" s="11">
        <v>179380</v>
      </c>
      <c r="I76" s="11">
        <v>179380</v>
      </c>
      <c r="J76" s="11">
        <v>0</v>
      </c>
      <c r="K76" s="11">
        <f>F76-I76-J76</f>
        <v>0</v>
      </c>
    </row>
    <row r="77" spans="1:11" s="6" customFormat="1" x14ac:dyDescent="0.25">
      <c r="A77" s="10" t="s">
        <v>215</v>
      </c>
      <c r="B77" s="10" t="s">
        <v>207</v>
      </c>
      <c r="C77" s="10" t="s">
        <v>216</v>
      </c>
      <c r="D77" s="11">
        <v>0</v>
      </c>
      <c r="E77" s="11">
        <v>0</v>
      </c>
      <c r="F77" s="11">
        <f>G77+H77</f>
        <v>34082</v>
      </c>
      <c r="G77" s="11">
        <v>0</v>
      </c>
      <c r="H77" s="11">
        <v>34082</v>
      </c>
      <c r="I77" s="11">
        <v>34082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217</v>
      </c>
      <c r="B78" s="10" t="s">
        <v>218</v>
      </c>
      <c r="C78" s="10" t="s">
        <v>219</v>
      </c>
      <c r="D78" s="11">
        <f>+D79+D80+D81+D82</f>
        <v>100000</v>
      </c>
      <c r="E78" s="11">
        <f>+E79+E80+E81+E82</f>
        <v>160612</v>
      </c>
      <c r="F78" s="11">
        <f>G78+H78</f>
        <v>824606</v>
      </c>
      <c r="G78" s="11">
        <f>+G79+G80+G81+G82</f>
        <v>0</v>
      </c>
      <c r="H78" s="11">
        <f>+H79+H80+H81+H82</f>
        <v>824606</v>
      </c>
      <c r="I78" s="11">
        <f>+I79+I80+I81+I82</f>
        <v>824606</v>
      </c>
      <c r="J78" s="11">
        <f>+J79+J80+J81+J82</f>
        <v>0</v>
      </c>
      <c r="K78" s="11">
        <f>F78-I78-J78</f>
        <v>0</v>
      </c>
    </row>
    <row r="79" spans="1:11" s="6" customFormat="1" ht="22.5" x14ac:dyDescent="0.25">
      <c r="A79" s="10" t="s">
        <v>220</v>
      </c>
      <c r="B79" s="10" t="s">
        <v>221</v>
      </c>
      <c r="C79" s="10" t="s">
        <v>222</v>
      </c>
      <c r="D79" s="11">
        <v>0</v>
      </c>
      <c r="E79" s="11">
        <v>0</v>
      </c>
      <c r="F79" s="11">
        <f>G79+H79</f>
        <v>4691</v>
      </c>
      <c r="G79" s="11">
        <v>0</v>
      </c>
      <c r="H79" s="11">
        <v>4691</v>
      </c>
      <c r="I79" s="11">
        <v>4691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223</v>
      </c>
      <c r="B80" s="10" t="s">
        <v>224</v>
      </c>
      <c r="C80" s="10" t="s">
        <v>225</v>
      </c>
      <c r="D80" s="11">
        <v>0</v>
      </c>
      <c r="E80" s="11">
        <v>60612</v>
      </c>
      <c r="F80" s="11">
        <f>G80+H80</f>
        <v>66556</v>
      </c>
      <c r="G80" s="11">
        <v>0</v>
      </c>
      <c r="H80" s="11">
        <v>66556</v>
      </c>
      <c r="I80" s="11">
        <v>66556</v>
      </c>
      <c r="J80" s="11">
        <v>0</v>
      </c>
      <c r="K80" s="11">
        <f>F80-I80-J80</f>
        <v>0</v>
      </c>
    </row>
    <row r="81" spans="1:12" s="6" customFormat="1" ht="43.5" x14ac:dyDescent="0.25">
      <c r="A81" s="10" t="s">
        <v>226</v>
      </c>
      <c r="B81" s="10" t="s">
        <v>227</v>
      </c>
      <c r="C81" s="10" t="s">
        <v>228</v>
      </c>
      <c r="D81" s="11">
        <v>100000</v>
      </c>
      <c r="E81" s="11">
        <v>100000</v>
      </c>
      <c r="F81" s="11">
        <f>G81+H81</f>
        <v>48820</v>
      </c>
      <c r="G81" s="11">
        <v>0</v>
      </c>
      <c r="H81" s="11">
        <v>48820</v>
      </c>
      <c r="I81" s="11">
        <v>48820</v>
      </c>
      <c r="J81" s="11">
        <v>0</v>
      </c>
      <c r="K81" s="11">
        <f>F81-I81-J81</f>
        <v>0</v>
      </c>
    </row>
    <row r="82" spans="1:12" s="6" customFormat="1" ht="22.5" x14ac:dyDescent="0.25">
      <c r="A82" s="10" t="s">
        <v>229</v>
      </c>
      <c r="B82" s="10" t="s">
        <v>230</v>
      </c>
      <c r="C82" s="10" t="s">
        <v>231</v>
      </c>
      <c r="D82" s="11">
        <f>D83+D84</f>
        <v>0</v>
      </c>
      <c r="E82" s="11">
        <f>E83+E84</f>
        <v>0</v>
      </c>
      <c r="F82" s="11">
        <f>G82+H82</f>
        <v>704539</v>
      </c>
      <c r="G82" s="11">
        <f>G83+G84</f>
        <v>0</v>
      </c>
      <c r="H82" s="11">
        <f>H83+H84</f>
        <v>704539</v>
      </c>
      <c r="I82" s="11">
        <f>I83+I84</f>
        <v>704539</v>
      </c>
      <c r="J82" s="11">
        <f>J83+J84</f>
        <v>0</v>
      </c>
      <c r="K82" s="11">
        <f>F82-I82-J82</f>
        <v>0</v>
      </c>
    </row>
    <row r="83" spans="1:12" s="6" customFormat="1" x14ac:dyDescent="0.25">
      <c r="A83" s="10" t="s">
        <v>232</v>
      </c>
      <c r="B83" s="10" t="s">
        <v>233</v>
      </c>
      <c r="C83" s="10" t="s">
        <v>234</v>
      </c>
      <c r="D83" s="11">
        <v>0</v>
      </c>
      <c r="E83" s="11">
        <v>0</v>
      </c>
      <c r="F83" s="11">
        <f>G83+H83</f>
        <v>592907</v>
      </c>
      <c r="G83" s="11">
        <v>0</v>
      </c>
      <c r="H83" s="11">
        <v>592907</v>
      </c>
      <c r="I83" s="11">
        <v>592907</v>
      </c>
      <c r="J83" s="11">
        <v>0</v>
      </c>
      <c r="K83" s="11">
        <f>F83-I83-J83</f>
        <v>0</v>
      </c>
    </row>
    <row r="84" spans="1:12" s="6" customFormat="1" x14ac:dyDescent="0.25">
      <c r="A84" s="10" t="s">
        <v>235</v>
      </c>
      <c r="B84" s="10" t="s">
        <v>236</v>
      </c>
      <c r="C84" s="10" t="s">
        <v>237</v>
      </c>
      <c r="D84" s="11">
        <v>0</v>
      </c>
      <c r="E84" s="11">
        <v>0</v>
      </c>
      <c r="F84" s="11">
        <f>G84+H84</f>
        <v>111632</v>
      </c>
      <c r="G84" s="11">
        <v>0</v>
      </c>
      <c r="H84" s="11">
        <v>111632</v>
      </c>
      <c r="I84" s="11">
        <v>111632</v>
      </c>
      <c r="J84" s="11">
        <v>0</v>
      </c>
      <c r="K84" s="11">
        <f>F84-I84-J84</f>
        <v>0</v>
      </c>
    </row>
    <row r="85" spans="1:12" s="6" customFormat="1" ht="33" x14ac:dyDescent="0.25">
      <c r="A85" s="10" t="s">
        <v>238</v>
      </c>
      <c r="B85" s="10" t="s">
        <v>239</v>
      </c>
      <c r="C85" s="10" t="s">
        <v>240</v>
      </c>
      <c r="D85" s="11">
        <f>+D86</f>
        <v>0</v>
      </c>
      <c r="E85" s="11">
        <f>+E86</f>
        <v>319007</v>
      </c>
      <c r="F85" s="11">
        <f>G85+H85</f>
        <v>200296</v>
      </c>
      <c r="G85" s="11">
        <f>+G86</f>
        <v>0</v>
      </c>
      <c r="H85" s="11">
        <f>+H86</f>
        <v>200296</v>
      </c>
      <c r="I85" s="11">
        <f>+I86</f>
        <v>200296</v>
      </c>
      <c r="J85" s="11">
        <f>+J86</f>
        <v>0</v>
      </c>
      <c r="K85" s="11">
        <f>F85-I85-J85</f>
        <v>0</v>
      </c>
    </row>
    <row r="86" spans="1:12" s="6" customFormat="1" ht="33" x14ac:dyDescent="0.25">
      <c r="A86" s="10" t="s">
        <v>241</v>
      </c>
      <c r="B86" s="10" t="s">
        <v>242</v>
      </c>
      <c r="C86" s="10" t="s">
        <v>243</v>
      </c>
      <c r="D86" s="11">
        <f>D87</f>
        <v>0</v>
      </c>
      <c r="E86" s="11">
        <f>E87</f>
        <v>319007</v>
      </c>
      <c r="F86" s="11">
        <f>G86+H86</f>
        <v>200296</v>
      </c>
      <c r="G86" s="11">
        <f>G87</f>
        <v>0</v>
      </c>
      <c r="H86" s="11">
        <f>H87</f>
        <v>200296</v>
      </c>
      <c r="I86" s="11">
        <f>I87</f>
        <v>200296</v>
      </c>
      <c r="J86" s="11">
        <f>J87</f>
        <v>0</v>
      </c>
      <c r="K86" s="11">
        <f>F86-I86-J86</f>
        <v>0</v>
      </c>
    </row>
    <row r="87" spans="1:12" s="6" customFormat="1" ht="22.5" x14ac:dyDescent="0.25">
      <c r="A87" s="10" t="s">
        <v>244</v>
      </c>
      <c r="B87" s="10" t="s">
        <v>245</v>
      </c>
      <c r="C87" s="10" t="s">
        <v>246</v>
      </c>
      <c r="D87" s="11">
        <v>0</v>
      </c>
      <c r="E87" s="11">
        <v>319007</v>
      </c>
      <c r="F87" s="11">
        <f>G87+H87</f>
        <v>200296</v>
      </c>
      <c r="G87" s="11">
        <v>0</v>
      </c>
      <c r="H87" s="11">
        <v>200296</v>
      </c>
      <c r="I87" s="11">
        <v>200296</v>
      </c>
      <c r="J87" s="11">
        <v>0</v>
      </c>
      <c r="K87" s="11">
        <f>F87-I87-J87</f>
        <v>0</v>
      </c>
    </row>
    <row r="88" spans="1:12" s="6" customFormat="1" x14ac:dyDescent="0.25">
      <c r="A88" s="8"/>
      <c r="B88" s="8"/>
      <c r="C88" s="8"/>
      <c r="D88" s="9"/>
      <c r="E88" s="9"/>
      <c r="F88" s="9"/>
      <c r="G88" s="9"/>
      <c r="H88" s="9"/>
      <c r="I88" s="9"/>
      <c r="J88" s="9"/>
      <c r="K88" s="9"/>
    </row>
    <row r="89" spans="1:12" x14ac:dyDescent="0.25">
      <c r="A89" s="13" t="s">
        <v>247</v>
      </c>
      <c r="B89" s="13"/>
      <c r="C89" s="13"/>
      <c r="D89" s="13"/>
      <c r="E89" s="13" t="s">
        <v>249</v>
      </c>
      <c r="F89" s="13"/>
      <c r="G89" s="13"/>
      <c r="H89" s="13"/>
      <c r="I89" s="13" t="s">
        <v>250</v>
      </c>
      <c r="J89" s="13"/>
      <c r="K89" s="13"/>
      <c r="L89" s="13"/>
    </row>
    <row r="90" spans="1:12" x14ac:dyDescent="0.25">
      <c r="A90" s="3" t="s">
        <v>248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177" spans="1:20" x14ac:dyDescent="0.25">
      <c r="A177" s="12"/>
      <c r="B177" s="12"/>
      <c r="C177" s="12"/>
      <c r="D177" s="12"/>
      <c r="I177" s="12"/>
      <c r="J177" s="12"/>
      <c r="K177" s="12"/>
      <c r="L177" s="12"/>
      <c r="Q177" s="12"/>
      <c r="R177" s="12"/>
      <c r="S177" s="12"/>
      <c r="T177" s="12"/>
    </row>
  </sheetData>
  <mergeCells count="23">
    <mergeCell ref="A89:D89"/>
    <mergeCell ref="A90:D90"/>
    <mergeCell ref="E89:H89"/>
    <mergeCell ref="E90:H90"/>
    <mergeCell ref="I89:L89"/>
    <mergeCell ref="I90:L9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251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252</v>
      </c>
      <c r="C12" s="10" t="s">
        <v>22</v>
      </c>
      <c r="D12" s="11">
        <f>D13+D63</f>
        <v>4821800</v>
      </c>
      <c r="E12" s="11">
        <f>E13+E63</f>
        <v>5955200</v>
      </c>
      <c r="F12" s="11">
        <f>G12+H12</f>
        <v>7711452</v>
      </c>
      <c r="G12" s="11">
        <f>G13+G63</f>
        <v>1938661</v>
      </c>
      <c r="H12" s="11">
        <f>H13+H63</f>
        <v>5772791</v>
      </c>
      <c r="I12" s="11">
        <f>I13+I63</f>
        <v>5817474</v>
      </c>
      <c r="J12" s="11">
        <f>J13+J63</f>
        <v>0</v>
      </c>
      <c r="K12" s="11">
        <f>F12-I12-J12</f>
        <v>1893978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4572000</v>
      </c>
      <c r="E13" s="11">
        <f>E14+E46</f>
        <v>5475400</v>
      </c>
      <c r="F13" s="11">
        <f>G13+H13</f>
        <v>7313076</v>
      </c>
      <c r="G13" s="11">
        <f>G14+G46</f>
        <v>1938661</v>
      </c>
      <c r="H13" s="11">
        <f>H14+H46</f>
        <v>5374415</v>
      </c>
      <c r="I13" s="11">
        <f>I14+I46</f>
        <v>5419098</v>
      </c>
      <c r="J13" s="11">
        <f>J14+J46</f>
        <v>0</v>
      </c>
      <c r="K13" s="11">
        <f>F13-I13-J13</f>
        <v>1893978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D15+D23+D33+D43</f>
        <v>4286000</v>
      </c>
      <c r="E14" s="11">
        <f>E15+E23+E33+E43</f>
        <v>5329000</v>
      </c>
      <c r="F14" s="11">
        <f>G14+H14</f>
        <v>6339324</v>
      </c>
      <c r="G14" s="11">
        <f>G15+G23+G33+G43</f>
        <v>1144923</v>
      </c>
      <c r="H14" s="11">
        <f>H15+H23+H33+H43</f>
        <v>5194401</v>
      </c>
      <c r="I14" s="11">
        <f>I15+I23+I33+I43</f>
        <v>5182689</v>
      </c>
      <c r="J14" s="11">
        <f>J15+J23+J33+J43</f>
        <v>0</v>
      </c>
      <c r="K14" s="11">
        <f>F14-I14-J14</f>
        <v>1156635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744000</v>
      </c>
      <c r="E15" s="11">
        <f>+E16</f>
        <v>767000</v>
      </c>
      <c r="F15" s="11">
        <f>G15+H15</f>
        <v>614952</v>
      </c>
      <c r="G15" s="11">
        <f>+G16</f>
        <v>0</v>
      </c>
      <c r="H15" s="11">
        <f>+H16</f>
        <v>614952</v>
      </c>
      <c r="I15" s="11">
        <f>+I16</f>
        <v>614952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253</v>
      </c>
      <c r="B16" s="10" t="s">
        <v>36</v>
      </c>
      <c r="C16" s="10" t="s">
        <v>37</v>
      </c>
      <c r="D16" s="11">
        <f>D17+D19</f>
        <v>744000</v>
      </c>
      <c r="E16" s="11">
        <f>E17+E19</f>
        <v>767000</v>
      </c>
      <c r="F16" s="11">
        <f>G16+H16</f>
        <v>614952</v>
      </c>
      <c r="G16" s="11">
        <f>G17+G19</f>
        <v>0</v>
      </c>
      <c r="H16" s="11">
        <f>H17+H19</f>
        <v>614952</v>
      </c>
      <c r="I16" s="11">
        <f>I17+I19</f>
        <v>614952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12000</v>
      </c>
      <c r="E17" s="11">
        <f>+E18</f>
        <v>12000</v>
      </c>
      <c r="F17" s="11">
        <f>G17+H17</f>
        <v>21459</v>
      </c>
      <c r="G17" s="11">
        <f>+G18</f>
        <v>0</v>
      </c>
      <c r="H17" s="11">
        <f>+H18</f>
        <v>21459</v>
      </c>
      <c r="I17" s="11">
        <f>+I18</f>
        <v>21459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254</v>
      </c>
      <c r="B18" s="10" t="s">
        <v>42</v>
      </c>
      <c r="C18" s="10" t="s">
        <v>43</v>
      </c>
      <c r="D18" s="11">
        <v>12000</v>
      </c>
      <c r="E18" s="11">
        <v>12000</v>
      </c>
      <c r="F18" s="11">
        <f>G18+H18</f>
        <v>21459</v>
      </c>
      <c r="G18" s="11">
        <v>0</v>
      </c>
      <c r="H18" s="11">
        <v>21459</v>
      </c>
      <c r="I18" s="11">
        <v>21459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D20+D21+D22</f>
        <v>732000</v>
      </c>
      <c r="E19" s="11">
        <f>E20+E21+E22</f>
        <v>755000</v>
      </c>
      <c r="F19" s="11">
        <f>G19+H19</f>
        <v>593493</v>
      </c>
      <c r="G19" s="11">
        <f>G20+G21+G22</f>
        <v>0</v>
      </c>
      <c r="H19" s="11">
        <f>H20+H21+H22</f>
        <v>593493</v>
      </c>
      <c r="I19" s="11">
        <f>I20+I21+I22</f>
        <v>593493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452000</v>
      </c>
      <c r="E20" s="11">
        <v>452000</v>
      </c>
      <c r="F20" s="11">
        <f>G20+H20</f>
        <v>290328</v>
      </c>
      <c r="G20" s="11">
        <v>0</v>
      </c>
      <c r="H20" s="11">
        <v>290328</v>
      </c>
      <c r="I20" s="11">
        <v>290328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130000</v>
      </c>
      <c r="E21" s="11">
        <v>153000</v>
      </c>
      <c r="F21" s="11">
        <f>G21+H21</f>
        <v>153165</v>
      </c>
      <c r="G21" s="11">
        <v>0</v>
      </c>
      <c r="H21" s="11">
        <v>153165</v>
      </c>
      <c r="I21" s="11">
        <v>153165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54</v>
      </c>
      <c r="C22" s="10" t="s">
        <v>55</v>
      </c>
      <c r="D22" s="11">
        <v>150000</v>
      </c>
      <c r="E22" s="11">
        <v>150000</v>
      </c>
      <c r="F22" s="11">
        <f>G22+H22</f>
        <v>150000</v>
      </c>
      <c r="G22" s="11">
        <v>0</v>
      </c>
      <c r="H22" s="11">
        <v>150000</v>
      </c>
      <c r="I22" s="11">
        <v>150000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255</v>
      </c>
      <c r="B23" s="10" t="s">
        <v>57</v>
      </c>
      <c r="C23" s="10" t="s">
        <v>58</v>
      </c>
      <c r="D23" s="11">
        <f>D24</f>
        <v>290000</v>
      </c>
      <c r="E23" s="11">
        <f>E24</f>
        <v>290000</v>
      </c>
      <c r="F23" s="11">
        <f>G23+H23</f>
        <v>1207713</v>
      </c>
      <c r="G23" s="11">
        <f>G24</f>
        <v>915943</v>
      </c>
      <c r="H23" s="11">
        <f>H24</f>
        <v>291770</v>
      </c>
      <c r="I23" s="11">
        <f>I24</f>
        <v>310240</v>
      </c>
      <c r="J23" s="11">
        <f>J24</f>
        <v>0</v>
      </c>
      <c r="K23" s="11">
        <f>F23-I23-J23</f>
        <v>897473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D25+D28+D32</f>
        <v>290000</v>
      </c>
      <c r="E24" s="11">
        <f>E25+E28+E32</f>
        <v>290000</v>
      </c>
      <c r="F24" s="11">
        <f>G24+H24</f>
        <v>1207713</v>
      </c>
      <c r="G24" s="11">
        <f>G25+G28+G32</f>
        <v>915943</v>
      </c>
      <c r="H24" s="11">
        <f>H25+H28+H32</f>
        <v>291770</v>
      </c>
      <c r="I24" s="11">
        <f>I25+I28+I32</f>
        <v>310240</v>
      </c>
      <c r="J24" s="11">
        <f>J25+J28+J32</f>
        <v>0</v>
      </c>
      <c r="K24" s="11">
        <f>F24-I24-J24</f>
        <v>897473</v>
      </c>
    </row>
    <row r="25" spans="1:11" s="6" customFormat="1" ht="22.5" x14ac:dyDescent="0.25">
      <c r="A25" s="10" t="s">
        <v>59</v>
      </c>
      <c r="B25" s="10" t="s">
        <v>63</v>
      </c>
      <c r="C25" s="10" t="s">
        <v>64</v>
      </c>
      <c r="D25" s="11">
        <f>D26+D27</f>
        <v>45000</v>
      </c>
      <c r="E25" s="11">
        <f>E26+E27</f>
        <v>45000</v>
      </c>
      <c r="F25" s="11">
        <f>G25+H25</f>
        <v>111960</v>
      </c>
      <c r="G25" s="11">
        <f>G26+G27</f>
        <v>69153</v>
      </c>
      <c r="H25" s="11">
        <f>H26+H27</f>
        <v>42807</v>
      </c>
      <c r="I25" s="11">
        <f>I26+I27</f>
        <v>47661</v>
      </c>
      <c r="J25" s="11">
        <f>J26+J27</f>
        <v>0</v>
      </c>
      <c r="K25" s="11">
        <f>F25-I25-J25</f>
        <v>64299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40000</v>
      </c>
      <c r="E26" s="11">
        <v>40000</v>
      </c>
      <c r="F26" s="11">
        <f>G26+H26</f>
        <v>81253</v>
      </c>
      <c r="G26" s="11">
        <v>46271</v>
      </c>
      <c r="H26" s="11">
        <v>34982</v>
      </c>
      <c r="I26" s="11">
        <v>42557</v>
      </c>
      <c r="J26" s="11">
        <v>0</v>
      </c>
      <c r="K26" s="11">
        <f>F26-I26-J26</f>
        <v>38696</v>
      </c>
    </row>
    <row r="27" spans="1:11" s="6" customFormat="1" x14ac:dyDescent="0.25">
      <c r="A27" s="10" t="s">
        <v>65</v>
      </c>
      <c r="B27" s="10" t="s">
        <v>69</v>
      </c>
      <c r="C27" s="10" t="s">
        <v>70</v>
      </c>
      <c r="D27" s="11">
        <v>5000</v>
      </c>
      <c r="E27" s="11">
        <v>5000</v>
      </c>
      <c r="F27" s="11">
        <f>G27+H27</f>
        <v>30707</v>
      </c>
      <c r="G27" s="11">
        <v>22882</v>
      </c>
      <c r="H27" s="11">
        <v>7825</v>
      </c>
      <c r="I27" s="11">
        <v>5104</v>
      </c>
      <c r="J27" s="11">
        <v>0</v>
      </c>
      <c r="K27" s="11">
        <f>F27-I27-J27</f>
        <v>25603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f>D29+D30+D31</f>
        <v>241000</v>
      </c>
      <c r="E28" s="11">
        <f>E29+E30+E31</f>
        <v>241000</v>
      </c>
      <c r="F28" s="11">
        <f>G28+H28</f>
        <v>1085767</v>
      </c>
      <c r="G28" s="11">
        <f>G29+G30+G31</f>
        <v>846790</v>
      </c>
      <c r="H28" s="11">
        <f>H29+H30+H31</f>
        <v>238977</v>
      </c>
      <c r="I28" s="11">
        <f>I29+I30+I31</f>
        <v>252593</v>
      </c>
      <c r="J28" s="11">
        <f>J29+J30+J31</f>
        <v>0</v>
      </c>
      <c r="K28" s="11">
        <f>F28-I28-J28</f>
        <v>833174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90000</v>
      </c>
      <c r="E29" s="11">
        <v>90000</v>
      </c>
      <c r="F29" s="11">
        <f>G29+H29</f>
        <v>220113</v>
      </c>
      <c r="G29" s="11">
        <v>157779</v>
      </c>
      <c r="H29" s="11">
        <v>62334</v>
      </c>
      <c r="I29" s="11">
        <v>68663</v>
      </c>
      <c r="J29" s="11">
        <v>0</v>
      </c>
      <c r="K29" s="11">
        <f>F29-I29-J29</f>
        <v>151450</v>
      </c>
    </row>
    <row r="30" spans="1:11" s="6" customFormat="1" ht="22.5" x14ac:dyDescent="0.25">
      <c r="A30" s="10" t="s">
        <v>74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f>G30+H30</f>
        <v>1824</v>
      </c>
      <c r="G30" s="11">
        <v>833</v>
      </c>
      <c r="H30" s="11">
        <v>991</v>
      </c>
      <c r="I30" s="11">
        <v>613</v>
      </c>
      <c r="J30" s="11">
        <v>0</v>
      </c>
      <c r="K30" s="11">
        <f>F30-I30-J30</f>
        <v>1211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150000</v>
      </c>
      <c r="E31" s="11">
        <v>150000</v>
      </c>
      <c r="F31" s="11">
        <f>G31+H31</f>
        <v>863830</v>
      </c>
      <c r="G31" s="11">
        <v>688178</v>
      </c>
      <c r="H31" s="11">
        <v>175652</v>
      </c>
      <c r="I31" s="11">
        <v>183317</v>
      </c>
      <c r="J31" s="11">
        <v>0</v>
      </c>
      <c r="K31" s="11">
        <f>F31-I31-J31</f>
        <v>680513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4000</v>
      </c>
      <c r="E32" s="11">
        <v>4000</v>
      </c>
      <c r="F32" s="11">
        <f>G32+H32</f>
        <v>9986</v>
      </c>
      <c r="G32" s="11">
        <v>0</v>
      </c>
      <c r="H32" s="11">
        <v>9986</v>
      </c>
      <c r="I32" s="11">
        <v>9986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256</v>
      </c>
      <c r="B33" s="10" t="s">
        <v>87</v>
      </c>
      <c r="C33" s="10" t="s">
        <v>88</v>
      </c>
      <c r="D33" s="11">
        <f>D34+D38</f>
        <v>3240000</v>
      </c>
      <c r="E33" s="11">
        <f>E34+E38</f>
        <v>4260000</v>
      </c>
      <c r="F33" s="11">
        <f>G33+H33</f>
        <v>4502112</v>
      </c>
      <c r="G33" s="11">
        <f>G34+G38</f>
        <v>228667</v>
      </c>
      <c r="H33" s="11">
        <f>H34+H38</f>
        <v>4273445</v>
      </c>
      <c r="I33" s="11">
        <f>I34+I38</f>
        <v>4243200</v>
      </c>
      <c r="J33" s="11">
        <f>J34+J38</f>
        <v>0</v>
      </c>
      <c r="K33" s="11">
        <f>F33-I33-J33</f>
        <v>258912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3123000</v>
      </c>
      <c r="E34" s="11">
        <f>+E35+E36+E37</f>
        <v>4143000</v>
      </c>
      <c r="F34" s="11">
        <f>G34+H34</f>
        <v>4136975</v>
      </c>
      <c r="G34" s="11">
        <f>+G35+G36+G37</f>
        <v>0</v>
      </c>
      <c r="H34" s="11">
        <f>+H35+H36+H37</f>
        <v>4136975</v>
      </c>
      <c r="I34" s="11">
        <f>+I35+I36+I37</f>
        <v>4136975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257</v>
      </c>
      <c r="B35" s="10" t="s">
        <v>93</v>
      </c>
      <c r="C35" s="10" t="s">
        <v>94</v>
      </c>
      <c r="D35" s="11">
        <v>1902000</v>
      </c>
      <c r="E35" s="11">
        <v>1922000</v>
      </c>
      <c r="F35" s="11">
        <f>G35+H35</f>
        <v>1915975</v>
      </c>
      <c r="G35" s="11">
        <v>0</v>
      </c>
      <c r="H35" s="11">
        <v>1915975</v>
      </c>
      <c r="I35" s="11">
        <v>1915975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258</v>
      </c>
      <c r="B36" s="10" t="s">
        <v>96</v>
      </c>
      <c r="C36" s="10" t="s">
        <v>97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1181000</v>
      </c>
      <c r="E37" s="11">
        <v>2181000</v>
      </c>
      <c r="F37" s="11">
        <f>G37+H37</f>
        <v>2181000</v>
      </c>
      <c r="G37" s="11">
        <v>0</v>
      </c>
      <c r="H37" s="11">
        <v>2181000</v>
      </c>
      <c r="I37" s="11">
        <v>2181000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259</v>
      </c>
      <c r="B38" s="10" t="s">
        <v>102</v>
      </c>
      <c r="C38" s="10" t="s">
        <v>103</v>
      </c>
      <c r="D38" s="11">
        <f>D39+D42</f>
        <v>117000</v>
      </c>
      <c r="E38" s="11">
        <f>E39+E42</f>
        <v>117000</v>
      </c>
      <c r="F38" s="11">
        <f>G38+H38</f>
        <v>365137</v>
      </c>
      <c r="G38" s="11">
        <f>G39+G42</f>
        <v>228667</v>
      </c>
      <c r="H38" s="11">
        <f>H39+H42</f>
        <v>136470</v>
      </c>
      <c r="I38" s="11">
        <f>I39+I42</f>
        <v>106225</v>
      </c>
      <c r="J38" s="11">
        <f>J39+J42</f>
        <v>0</v>
      </c>
      <c r="K38" s="11">
        <f>F38-I38-J38</f>
        <v>258912</v>
      </c>
    </row>
    <row r="39" spans="1:11" s="6" customFormat="1" ht="22.5" x14ac:dyDescent="0.25">
      <c r="A39" s="10" t="s">
        <v>260</v>
      </c>
      <c r="B39" s="10" t="s">
        <v>105</v>
      </c>
      <c r="C39" s="10" t="s">
        <v>106</v>
      </c>
      <c r="D39" s="11">
        <f>D40+D41</f>
        <v>117000</v>
      </c>
      <c r="E39" s="11">
        <f>E40+E41</f>
        <v>117000</v>
      </c>
      <c r="F39" s="11">
        <f>G39+H39</f>
        <v>365135</v>
      </c>
      <c r="G39" s="11">
        <f>G40+G41</f>
        <v>228667</v>
      </c>
      <c r="H39" s="11">
        <f>H40+H41</f>
        <v>136468</v>
      </c>
      <c r="I39" s="11">
        <f>I40+I41</f>
        <v>106223</v>
      </c>
      <c r="J39" s="11">
        <f>J40+J41</f>
        <v>0</v>
      </c>
      <c r="K39" s="11">
        <f>F39-I39-J39</f>
        <v>258912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110000</v>
      </c>
      <c r="E40" s="11">
        <v>110000</v>
      </c>
      <c r="F40" s="11">
        <f>G40+H40</f>
        <v>352264</v>
      </c>
      <c r="G40" s="11">
        <v>220366</v>
      </c>
      <c r="H40" s="11">
        <v>131898</v>
      </c>
      <c r="I40" s="11">
        <v>102747</v>
      </c>
      <c r="J40" s="11">
        <v>0</v>
      </c>
      <c r="K40" s="11">
        <f>F40-I40-J40</f>
        <v>249517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7000</v>
      </c>
      <c r="E41" s="11">
        <v>7000</v>
      </c>
      <c r="F41" s="11">
        <f>G41+H41</f>
        <v>12871</v>
      </c>
      <c r="G41" s="11">
        <v>8301</v>
      </c>
      <c r="H41" s="11">
        <v>4570</v>
      </c>
      <c r="I41" s="11">
        <v>3476</v>
      </c>
      <c r="J41" s="11">
        <v>0</v>
      </c>
      <c r="K41" s="11">
        <f>F41-I41-J41</f>
        <v>9395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2</v>
      </c>
      <c r="G42" s="11">
        <v>0</v>
      </c>
      <c r="H42" s="11">
        <v>2</v>
      </c>
      <c r="I42" s="11">
        <v>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117</v>
      </c>
      <c r="C43" s="10" t="s">
        <v>118</v>
      </c>
      <c r="D43" s="11">
        <f>D44</f>
        <v>12000</v>
      </c>
      <c r="E43" s="11">
        <f>E44</f>
        <v>12000</v>
      </c>
      <c r="F43" s="11">
        <f>G43+H43</f>
        <v>14547</v>
      </c>
      <c r="G43" s="11">
        <f>G44</f>
        <v>313</v>
      </c>
      <c r="H43" s="11">
        <f>H44</f>
        <v>14234</v>
      </c>
      <c r="I43" s="11">
        <f>I44</f>
        <v>14297</v>
      </c>
      <c r="J43" s="11">
        <f>J44</f>
        <v>0</v>
      </c>
      <c r="K43" s="11">
        <f>F43-I43-J43</f>
        <v>250</v>
      </c>
    </row>
    <row r="44" spans="1:11" s="6" customFormat="1" x14ac:dyDescent="0.25">
      <c r="A44" s="10" t="s">
        <v>261</v>
      </c>
      <c r="B44" s="10" t="s">
        <v>120</v>
      </c>
      <c r="C44" s="10" t="s">
        <v>121</v>
      </c>
      <c r="D44" s="11">
        <f>D45</f>
        <v>12000</v>
      </c>
      <c r="E44" s="11">
        <f>E45</f>
        <v>12000</v>
      </c>
      <c r="F44" s="11">
        <f>G44+H44</f>
        <v>14547</v>
      </c>
      <c r="G44" s="11">
        <f>G45</f>
        <v>313</v>
      </c>
      <c r="H44" s="11">
        <f>H45</f>
        <v>14234</v>
      </c>
      <c r="I44" s="11">
        <f>I45</f>
        <v>14297</v>
      </c>
      <c r="J44" s="11">
        <f>J45</f>
        <v>0</v>
      </c>
      <c r="K44" s="11">
        <f>F44-I44-J44</f>
        <v>250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12000</v>
      </c>
      <c r="E45" s="11">
        <v>12000</v>
      </c>
      <c r="F45" s="11">
        <f>G45+H45</f>
        <v>14547</v>
      </c>
      <c r="G45" s="11">
        <v>313</v>
      </c>
      <c r="H45" s="11">
        <v>14234</v>
      </c>
      <c r="I45" s="11">
        <v>14297</v>
      </c>
      <c r="J45" s="11">
        <v>0</v>
      </c>
      <c r="K45" s="11">
        <f>F45-I45-J45</f>
        <v>250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286000</v>
      </c>
      <c r="E46" s="11">
        <f>E47+E51</f>
        <v>146400</v>
      </c>
      <c r="F46" s="11">
        <f>G46+H46</f>
        <v>973752</v>
      </c>
      <c r="G46" s="11">
        <f>G47+G51</f>
        <v>793738</v>
      </c>
      <c r="H46" s="11">
        <f>H47+H51</f>
        <v>180014</v>
      </c>
      <c r="I46" s="11">
        <f>I47+I51</f>
        <v>236409</v>
      </c>
      <c r="J46" s="11">
        <f>J47+J51</f>
        <v>0</v>
      </c>
      <c r="K46" s="11">
        <f>F46-I46-J46</f>
        <v>737343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40000</v>
      </c>
      <c r="E47" s="11">
        <f>E48</f>
        <v>40000</v>
      </c>
      <c r="F47" s="11">
        <f>G47+H47</f>
        <v>53211</v>
      </c>
      <c r="G47" s="11">
        <f>G48</f>
        <v>18875</v>
      </c>
      <c r="H47" s="11">
        <f>H48</f>
        <v>34336</v>
      </c>
      <c r="I47" s="11">
        <f>I48</f>
        <v>33973</v>
      </c>
      <c r="J47" s="11">
        <f>J48</f>
        <v>0</v>
      </c>
      <c r="K47" s="11">
        <f>F47-I47-J47</f>
        <v>19238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40000</v>
      </c>
      <c r="E48" s="11">
        <f>+E49</f>
        <v>40000</v>
      </c>
      <c r="F48" s="11">
        <f>G48+H48</f>
        <v>53211</v>
      </c>
      <c r="G48" s="11">
        <f>+G49</f>
        <v>18875</v>
      </c>
      <c r="H48" s="11">
        <f>+H49</f>
        <v>34336</v>
      </c>
      <c r="I48" s="11">
        <f>+I49</f>
        <v>33973</v>
      </c>
      <c r="J48" s="11">
        <f>+J49</f>
        <v>0</v>
      </c>
      <c r="K48" s="11">
        <f>F48-I48-J48</f>
        <v>19238</v>
      </c>
    </row>
    <row r="49" spans="1:11" s="6" customFormat="1" x14ac:dyDescent="0.25">
      <c r="A49" s="10" t="s">
        <v>262</v>
      </c>
      <c r="B49" s="10" t="s">
        <v>135</v>
      </c>
      <c r="C49" s="10" t="s">
        <v>136</v>
      </c>
      <c r="D49" s="11">
        <f>+D50</f>
        <v>40000</v>
      </c>
      <c r="E49" s="11">
        <f>+E50</f>
        <v>40000</v>
      </c>
      <c r="F49" s="11">
        <f>G49+H49</f>
        <v>53211</v>
      </c>
      <c r="G49" s="11">
        <f>+G50</f>
        <v>18875</v>
      </c>
      <c r="H49" s="11">
        <f>+H50</f>
        <v>34336</v>
      </c>
      <c r="I49" s="11">
        <f>+I50</f>
        <v>33973</v>
      </c>
      <c r="J49" s="11">
        <f>+J50</f>
        <v>0</v>
      </c>
      <c r="K49" s="11">
        <f>F49-I49-J49</f>
        <v>19238</v>
      </c>
    </row>
    <row r="50" spans="1:11" s="6" customFormat="1" ht="22.5" x14ac:dyDescent="0.25">
      <c r="A50" s="10" t="s">
        <v>263</v>
      </c>
      <c r="B50" s="10" t="s">
        <v>138</v>
      </c>
      <c r="C50" s="10" t="s">
        <v>139</v>
      </c>
      <c r="D50" s="11">
        <v>40000</v>
      </c>
      <c r="E50" s="11">
        <v>40000</v>
      </c>
      <c r="F50" s="11">
        <f>G50+H50</f>
        <v>53211</v>
      </c>
      <c r="G50" s="11">
        <v>18875</v>
      </c>
      <c r="H50" s="11">
        <v>34336</v>
      </c>
      <c r="I50" s="11">
        <v>33973</v>
      </c>
      <c r="J50" s="11">
        <v>0</v>
      </c>
      <c r="K50" s="11">
        <f>F50-I50-J50</f>
        <v>19238</v>
      </c>
    </row>
    <row r="51" spans="1:11" s="6" customFormat="1" ht="22.5" x14ac:dyDescent="0.25">
      <c r="A51" s="10" t="s">
        <v>264</v>
      </c>
      <c r="B51" s="10" t="s">
        <v>141</v>
      </c>
      <c r="C51" s="10" t="s">
        <v>142</v>
      </c>
      <c r="D51" s="11">
        <f>D52+D55+D58+D61</f>
        <v>246000</v>
      </c>
      <c r="E51" s="11">
        <f>E52+E55+E58+E61</f>
        <v>106400</v>
      </c>
      <c r="F51" s="11">
        <f>G51+H51</f>
        <v>920541</v>
      </c>
      <c r="G51" s="11">
        <f>G52+G55+G58+G61</f>
        <v>774863</v>
      </c>
      <c r="H51" s="11">
        <f>H52+H55+H58+H61</f>
        <v>145678</v>
      </c>
      <c r="I51" s="11">
        <f>I52+I55+I58+I61</f>
        <v>202436</v>
      </c>
      <c r="J51" s="11">
        <f>J52+J55+J58+J61</f>
        <v>0</v>
      </c>
      <c r="K51" s="11">
        <f>F51-I51-J51</f>
        <v>718105</v>
      </c>
    </row>
    <row r="52" spans="1:11" s="6" customFormat="1" ht="43.5" x14ac:dyDescent="0.25">
      <c r="A52" s="10" t="s">
        <v>265</v>
      </c>
      <c r="B52" s="10" t="s">
        <v>144</v>
      </c>
      <c r="C52" s="10" t="s">
        <v>145</v>
      </c>
      <c r="D52" s="11">
        <f>D53+D54</f>
        <v>5000</v>
      </c>
      <c r="E52" s="11">
        <f>E53+E54</f>
        <v>5000</v>
      </c>
      <c r="F52" s="11">
        <f>G52+H52</f>
        <v>6508</v>
      </c>
      <c r="G52" s="11">
        <f>G53+G54</f>
        <v>0</v>
      </c>
      <c r="H52" s="11">
        <f>H53+H54</f>
        <v>6508</v>
      </c>
      <c r="I52" s="11">
        <f>I53+I54</f>
        <v>6508</v>
      </c>
      <c r="J52" s="11">
        <f>J53+J54</f>
        <v>0</v>
      </c>
      <c r="K52" s="11">
        <f>F52-I52-J52</f>
        <v>0</v>
      </c>
    </row>
    <row r="53" spans="1:11" s="6" customFormat="1" x14ac:dyDescent="0.25">
      <c r="A53" s="10" t="s">
        <v>140</v>
      </c>
      <c r="B53" s="10" t="s">
        <v>147</v>
      </c>
      <c r="C53" s="10" t="s">
        <v>148</v>
      </c>
      <c r="D53" s="11">
        <v>5000</v>
      </c>
      <c r="E53" s="11">
        <v>5000</v>
      </c>
      <c r="F53" s="11">
        <f>G53+H53</f>
        <v>2238</v>
      </c>
      <c r="G53" s="11">
        <v>0</v>
      </c>
      <c r="H53" s="11">
        <v>2238</v>
      </c>
      <c r="I53" s="11">
        <v>2238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266</v>
      </c>
      <c r="B54" s="10" t="s">
        <v>150</v>
      </c>
      <c r="C54" s="10" t="s">
        <v>151</v>
      </c>
      <c r="D54" s="11">
        <v>0</v>
      </c>
      <c r="E54" s="11">
        <v>0</v>
      </c>
      <c r="F54" s="11">
        <f>G54+H54</f>
        <v>4270</v>
      </c>
      <c r="G54" s="11">
        <v>0</v>
      </c>
      <c r="H54" s="11">
        <v>4270</v>
      </c>
      <c r="I54" s="11">
        <v>4270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267</v>
      </c>
      <c r="B55" s="10" t="s">
        <v>153</v>
      </c>
      <c r="C55" s="10" t="s">
        <v>154</v>
      </c>
      <c r="D55" s="11">
        <f>D56</f>
        <v>111000</v>
      </c>
      <c r="E55" s="11">
        <f>E56</f>
        <v>111000</v>
      </c>
      <c r="F55" s="11">
        <f>G55+H55</f>
        <v>724408</v>
      </c>
      <c r="G55" s="11">
        <f>G56</f>
        <v>656319</v>
      </c>
      <c r="H55" s="11">
        <f>H56</f>
        <v>68089</v>
      </c>
      <c r="I55" s="11">
        <f>I56</f>
        <v>130235</v>
      </c>
      <c r="J55" s="11">
        <f>J56</f>
        <v>0</v>
      </c>
      <c r="K55" s="11">
        <f>F55-I55-J55</f>
        <v>594173</v>
      </c>
    </row>
    <row r="56" spans="1:11" s="6" customFormat="1" ht="22.5" x14ac:dyDescent="0.25">
      <c r="A56" s="10" t="s">
        <v>268</v>
      </c>
      <c r="B56" s="10" t="s">
        <v>156</v>
      </c>
      <c r="C56" s="10" t="s">
        <v>157</v>
      </c>
      <c r="D56" s="11">
        <f>D57</f>
        <v>111000</v>
      </c>
      <c r="E56" s="11">
        <f>E57</f>
        <v>111000</v>
      </c>
      <c r="F56" s="11">
        <f>G56+H56</f>
        <v>724408</v>
      </c>
      <c r="G56" s="11">
        <f>G57</f>
        <v>656319</v>
      </c>
      <c r="H56" s="11">
        <f>H57</f>
        <v>68089</v>
      </c>
      <c r="I56" s="11">
        <f>I57</f>
        <v>130235</v>
      </c>
      <c r="J56" s="11">
        <f>J57</f>
        <v>0</v>
      </c>
      <c r="K56" s="11">
        <f>F56-I56-J56</f>
        <v>594173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v>111000</v>
      </c>
      <c r="E57" s="11">
        <v>111000</v>
      </c>
      <c r="F57" s="11">
        <f>G57+H57</f>
        <v>724408</v>
      </c>
      <c r="G57" s="11">
        <v>656319</v>
      </c>
      <c r="H57" s="11">
        <v>68089</v>
      </c>
      <c r="I57" s="11">
        <v>130235</v>
      </c>
      <c r="J57" s="11">
        <v>0</v>
      </c>
      <c r="K57" s="11">
        <f>F57-I57-J57</f>
        <v>594173</v>
      </c>
    </row>
    <row r="58" spans="1:11" s="6" customFormat="1" ht="33" x14ac:dyDescent="0.25">
      <c r="A58" s="10" t="s">
        <v>269</v>
      </c>
      <c r="B58" s="10" t="s">
        <v>162</v>
      </c>
      <c r="C58" s="10" t="s">
        <v>163</v>
      </c>
      <c r="D58" s="11">
        <f>+D59+D60</f>
        <v>230000</v>
      </c>
      <c r="E58" s="11">
        <f>+E59+E60</f>
        <v>230000</v>
      </c>
      <c r="F58" s="11">
        <f>G58+H58</f>
        <v>333945</v>
      </c>
      <c r="G58" s="11">
        <f>+G59+G60</f>
        <v>118544</v>
      </c>
      <c r="H58" s="11">
        <f>+H59+H60</f>
        <v>215401</v>
      </c>
      <c r="I58" s="11">
        <f>+I59+I60</f>
        <v>210013</v>
      </c>
      <c r="J58" s="11">
        <f>+J59+J60</f>
        <v>0</v>
      </c>
      <c r="K58" s="11">
        <f>F58-I58-J58</f>
        <v>123932</v>
      </c>
    </row>
    <row r="59" spans="1:11" s="6" customFormat="1" x14ac:dyDescent="0.25">
      <c r="A59" s="10" t="s">
        <v>270</v>
      </c>
      <c r="B59" s="10" t="s">
        <v>165</v>
      </c>
      <c r="C59" s="10" t="s">
        <v>166</v>
      </c>
      <c r="D59" s="11">
        <v>180000</v>
      </c>
      <c r="E59" s="11">
        <v>180000</v>
      </c>
      <c r="F59" s="11">
        <f>G59+H59</f>
        <v>269133</v>
      </c>
      <c r="G59" s="11">
        <v>82565</v>
      </c>
      <c r="H59" s="11">
        <v>186568</v>
      </c>
      <c r="I59" s="11">
        <v>177654</v>
      </c>
      <c r="J59" s="11">
        <v>0</v>
      </c>
      <c r="K59" s="11">
        <f>F59-I59-J59</f>
        <v>91479</v>
      </c>
    </row>
    <row r="60" spans="1:11" s="6" customFormat="1" x14ac:dyDescent="0.25">
      <c r="A60" s="10" t="s">
        <v>271</v>
      </c>
      <c r="B60" s="10" t="s">
        <v>168</v>
      </c>
      <c r="C60" s="10" t="s">
        <v>169</v>
      </c>
      <c r="D60" s="11">
        <v>50000</v>
      </c>
      <c r="E60" s="11">
        <v>50000</v>
      </c>
      <c r="F60" s="11">
        <f>G60+H60</f>
        <v>64812</v>
      </c>
      <c r="G60" s="11">
        <v>35979</v>
      </c>
      <c r="H60" s="11">
        <v>28833</v>
      </c>
      <c r="I60" s="11">
        <v>32359</v>
      </c>
      <c r="J60" s="11">
        <v>0</v>
      </c>
      <c r="K60" s="11">
        <f>F60-I60-J60</f>
        <v>32453</v>
      </c>
    </row>
    <row r="61" spans="1:11" s="6" customFormat="1" ht="22.5" x14ac:dyDescent="0.25">
      <c r="A61" s="10" t="s">
        <v>272</v>
      </c>
      <c r="B61" s="10" t="s">
        <v>273</v>
      </c>
      <c r="C61" s="10" t="s">
        <v>274</v>
      </c>
      <c r="D61" s="11">
        <f>+D62</f>
        <v>-100000</v>
      </c>
      <c r="E61" s="11">
        <f>+E62</f>
        <v>-239600</v>
      </c>
      <c r="F61" s="11">
        <f>G61+H61</f>
        <v>-144320</v>
      </c>
      <c r="G61" s="11">
        <f>+G62</f>
        <v>0</v>
      </c>
      <c r="H61" s="11">
        <f>+H62</f>
        <v>-144320</v>
      </c>
      <c r="I61" s="11">
        <f>+I62</f>
        <v>-144320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275</v>
      </c>
      <c r="B62" s="10" t="s">
        <v>171</v>
      </c>
      <c r="C62" s="10" t="s">
        <v>172</v>
      </c>
      <c r="D62" s="11">
        <v>-100000</v>
      </c>
      <c r="E62" s="11">
        <v>-239600</v>
      </c>
      <c r="F62" s="11">
        <f>G62+H62</f>
        <v>-144320</v>
      </c>
      <c r="G62" s="11">
        <v>0</v>
      </c>
      <c r="H62" s="11">
        <v>-144320</v>
      </c>
      <c r="I62" s="11">
        <v>-144320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276</v>
      </c>
      <c r="B63" s="10" t="s">
        <v>177</v>
      </c>
      <c r="C63" s="10" t="s">
        <v>178</v>
      </c>
      <c r="D63" s="11">
        <f>D64</f>
        <v>249800</v>
      </c>
      <c r="E63" s="11">
        <f>E64</f>
        <v>479800</v>
      </c>
      <c r="F63" s="11">
        <f>G63+H63</f>
        <v>398376</v>
      </c>
      <c r="G63" s="11">
        <f>G64</f>
        <v>0</v>
      </c>
      <c r="H63" s="11">
        <f>H64</f>
        <v>398376</v>
      </c>
      <c r="I63" s="11">
        <f>I64</f>
        <v>398376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277</v>
      </c>
      <c r="B64" s="10" t="s">
        <v>180</v>
      </c>
      <c r="C64" s="10" t="s">
        <v>181</v>
      </c>
      <c r="D64" s="11">
        <f>D65+D68</f>
        <v>249800</v>
      </c>
      <c r="E64" s="11">
        <f>E65+E68</f>
        <v>479800</v>
      </c>
      <c r="F64" s="11">
        <f>G64+H64</f>
        <v>398376</v>
      </c>
      <c r="G64" s="11">
        <f>G65+G68</f>
        <v>0</v>
      </c>
      <c r="H64" s="11">
        <f>H65+H68</f>
        <v>398376</v>
      </c>
      <c r="I64" s="11">
        <f>I65+I68</f>
        <v>398376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278</v>
      </c>
      <c r="B65" s="10" t="s">
        <v>183</v>
      </c>
      <c r="C65" s="10" t="s">
        <v>184</v>
      </c>
      <c r="D65" s="11">
        <f>+D66+D67</f>
        <v>149800</v>
      </c>
      <c r="E65" s="11">
        <f>+E66+E67</f>
        <v>379800</v>
      </c>
      <c r="F65" s="11">
        <f>G65+H65</f>
        <v>344865</v>
      </c>
      <c r="G65" s="11">
        <f>+G66+G67</f>
        <v>0</v>
      </c>
      <c r="H65" s="11">
        <f>+H66+H67</f>
        <v>344865</v>
      </c>
      <c r="I65" s="11">
        <f>+I66+I67</f>
        <v>344865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279</v>
      </c>
      <c r="B66" s="10" t="s">
        <v>189</v>
      </c>
      <c r="C66" s="10" t="s">
        <v>190</v>
      </c>
      <c r="D66" s="11">
        <v>70000</v>
      </c>
      <c r="E66" s="11">
        <v>300000</v>
      </c>
      <c r="F66" s="11">
        <f>G66+H66</f>
        <v>274508</v>
      </c>
      <c r="G66" s="11">
        <v>0</v>
      </c>
      <c r="H66" s="11">
        <v>274508</v>
      </c>
      <c r="I66" s="11">
        <v>274508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280</v>
      </c>
      <c r="B67" s="10" t="s">
        <v>192</v>
      </c>
      <c r="C67" s="10" t="s">
        <v>193</v>
      </c>
      <c r="D67" s="11">
        <v>79800</v>
      </c>
      <c r="E67" s="11">
        <v>79800</v>
      </c>
      <c r="F67" s="11">
        <f>G67+H67</f>
        <v>70357</v>
      </c>
      <c r="G67" s="11">
        <v>0</v>
      </c>
      <c r="H67" s="11">
        <v>70357</v>
      </c>
      <c r="I67" s="11">
        <v>70357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281</v>
      </c>
      <c r="B68" s="10" t="s">
        <v>218</v>
      </c>
      <c r="C68" s="10" t="s">
        <v>219</v>
      </c>
      <c r="D68" s="11">
        <f>+D69+D70</f>
        <v>100000</v>
      </c>
      <c r="E68" s="11">
        <f>+E69+E70</f>
        <v>100000</v>
      </c>
      <c r="F68" s="11">
        <f>G68+H68</f>
        <v>53511</v>
      </c>
      <c r="G68" s="11">
        <f>+G69+G70</f>
        <v>0</v>
      </c>
      <c r="H68" s="11">
        <f>+H69+H70</f>
        <v>53511</v>
      </c>
      <c r="I68" s="11">
        <f>+I69+I70</f>
        <v>53511</v>
      </c>
      <c r="J68" s="11">
        <f>+J69+J70</f>
        <v>0</v>
      </c>
      <c r="K68" s="11">
        <f>F68-I68-J68</f>
        <v>0</v>
      </c>
    </row>
    <row r="69" spans="1:12" s="6" customFormat="1" ht="22.5" x14ac:dyDescent="0.25">
      <c r="A69" s="10" t="s">
        <v>282</v>
      </c>
      <c r="B69" s="10" t="s">
        <v>221</v>
      </c>
      <c r="C69" s="10" t="s">
        <v>222</v>
      </c>
      <c r="D69" s="11">
        <v>0</v>
      </c>
      <c r="E69" s="11">
        <v>0</v>
      </c>
      <c r="F69" s="11">
        <f>G69+H69</f>
        <v>4691</v>
      </c>
      <c r="G69" s="11">
        <v>0</v>
      </c>
      <c r="H69" s="11">
        <v>4691</v>
      </c>
      <c r="I69" s="11">
        <v>4691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283</v>
      </c>
      <c r="B70" s="10" t="s">
        <v>227</v>
      </c>
      <c r="C70" s="10" t="s">
        <v>228</v>
      </c>
      <c r="D70" s="11">
        <v>100000</v>
      </c>
      <c r="E70" s="11">
        <v>100000</v>
      </c>
      <c r="F70" s="11">
        <f>G70+H70</f>
        <v>48820</v>
      </c>
      <c r="G70" s="11">
        <v>0</v>
      </c>
      <c r="H70" s="11">
        <v>48820</v>
      </c>
      <c r="I70" s="11">
        <v>48820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247</v>
      </c>
      <c r="B72" s="13"/>
      <c r="C72" s="13"/>
      <c r="D72" s="13"/>
      <c r="E72" s="13" t="s">
        <v>249</v>
      </c>
      <c r="F72" s="13"/>
      <c r="G72" s="13"/>
      <c r="H72" s="13"/>
      <c r="I72" s="13" t="s">
        <v>250</v>
      </c>
      <c r="J72" s="13"/>
      <c r="K72" s="13"/>
      <c r="L72" s="13"/>
    </row>
    <row r="73" spans="1:12" x14ac:dyDescent="0.25">
      <c r="A73" s="3" t="s">
        <v>248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3">
    <mergeCell ref="A72:D72"/>
    <mergeCell ref="A73:D73"/>
    <mergeCell ref="E72:H72"/>
    <mergeCell ref="E73:H73"/>
    <mergeCell ref="I72:L72"/>
    <mergeCell ref="I73:L7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284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285</v>
      </c>
      <c r="C12" s="10" t="s">
        <v>22</v>
      </c>
      <c r="D12" s="11">
        <f>D13+D18+D35</f>
        <v>421300</v>
      </c>
      <c r="E12" s="11">
        <f>E13+E18+E35</f>
        <v>3199770</v>
      </c>
      <c r="F12" s="11">
        <f>G12+H12</f>
        <v>3063169</v>
      </c>
      <c r="G12" s="11">
        <f>G13+G18+G35</f>
        <v>0</v>
      </c>
      <c r="H12" s="11">
        <f>H13+H18+H35</f>
        <v>3063169</v>
      </c>
      <c r="I12" s="11">
        <f>I13+I18+I35</f>
        <v>3063169</v>
      </c>
      <c r="J12" s="11">
        <f>J13+J18+J35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100000</v>
      </c>
      <c r="E13" s="11">
        <f>+E14</f>
        <v>239600</v>
      </c>
      <c r="F13" s="11">
        <f>G13+H13</f>
        <v>144320</v>
      </c>
      <c r="G13" s="11">
        <f>+G14</f>
        <v>0</v>
      </c>
      <c r="H13" s="11">
        <f>+H14</f>
        <v>144320</v>
      </c>
      <c r="I13" s="11">
        <f>+I14</f>
        <v>144320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286</v>
      </c>
      <c r="B14" s="10" t="s">
        <v>126</v>
      </c>
      <c r="C14" s="10" t="s">
        <v>127</v>
      </c>
      <c r="D14" s="11">
        <f>+D15</f>
        <v>100000</v>
      </c>
      <c r="E14" s="11">
        <f>+E15</f>
        <v>239600</v>
      </c>
      <c r="F14" s="11">
        <f>G14+H14</f>
        <v>144320</v>
      </c>
      <c r="G14" s="11">
        <f>+G15</f>
        <v>0</v>
      </c>
      <c r="H14" s="11">
        <f>+H15</f>
        <v>144320</v>
      </c>
      <c r="I14" s="11">
        <f>+I15</f>
        <v>144320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253</v>
      </c>
      <c r="B15" s="10" t="s">
        <v>141</v>
      </c>
      <c r="C15" s="10" t="s">
        <v>142</v>
      </c>
      <c r="D15" s="11">
        <f>+D16</f>
        <v>100000</v>
      </c>
      <c r="E15" s="11">
        <f>+E16</f>
        <v>239600</v>
      </c>
      <c r="F15" s="11">
        <f>G15+H15</f>
        <v>144320</v>
      </c>
      <c r="G15" s="11">
        <f>+G16</f>
        <v>0</v>
      </c>
      <c r="H15" s="11">
        <f>+H16</f>
        <v>144320</v>
      </c>
      <c r="I15" s="11">
        <f>+I16</f>
        <v>144320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287</v>
      </c>
      <c r="B16" s="10" t="s">
        <v>273</v>
      </c>
      <c r="C16" s="10" t="s">
        <v>274</v>
      </c>
      <c r="D16" s="11">
        <f>+D17</f>
        <v>100000</v>
      </c>
      <c r="E16" s="11">
        <f>+E17</f>
        <v>239600</v>
      </c>
      <c r="F16" s="11">
        <f>G16+H16</f>
        <v>144320</v>
      </c>
      <c r="G16" s="11">
        <f>+G17</f>
        <v>0</v>
      </c>
      <c r="H16" s="11">
        <f>+H17</f>
        <v>144320</v>
      </c>
      <c r="I16" s="11">
        <f>+I17</f>
        <v>144320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288</v>
      </c>
      <c r="B17" s="10" t="s">
        <v>174</v>
      </c>
      <c r="C17" s="10" t="s">
        <v>175</v>
      </c>
      <c r="D17" s="11">
        <v>100000</v>
      </c>
      <c r="E17" s="11">
        <v>239600</v>
      </c>
      <c r="F17" s="11">
        <f>G17+H17</f>
        <v>144320</v>
      </c>
      <c r="G17" s="11">
        <v>0</v>
      </c>
      <c r="H17" s="11">
        <v>144320</v>
      </c>
      <c r="I17" s="11">
        <v>144320</v>
      </c>
      <c r="J17" s="11">
        <v>0</v>
      </c>
      <c r="K17" s="11">
        <f>F17-I17-J17</f>
        <v>0</v>
      </c>
    </row>
    <row r="18" spans="1:11" s="6" customFormat="1" x14ac:dyDescent="0.25">
      <c r="A18" s="10" t="s">
        <v>92</v>
      </c>
      <c r="B18" s="10" t="s">
        <v>177</v>
      </c>
      <c r="C18" s="10" t="s">
        <v>178</v>
      </c>
      <c r="D18" s="11">
        <f>D19</f>
        <v>321300</v>
      </c>
      <c r="E18" s="11">
        <f>E19</f>
        <v>2641163</v>
      </c>
      <c r="F18" s="11">
        <f>G18+H18</f>
        <v>2718553</v>
      </c>
      <c r="G18" s="11">
        <f>G19</f>
        <v>0</v>
      </c>
      <c r="H18" s="11">
        <f>H19</f>
        <v>2718553</v>
      </c>
      <c r="I18" s="11">
        <f>I19</f>
        <v>2718553</v>
      </c>
      <c r="J18" s="11">
        <f>J19</f>
        <v>0</v>
      </c>
      <c r="K18" s="11">
        <f>F18-I18-J18</f>
        <v>0</v>
      </c>
    </row>
    <row r="19" spans="1:11" s="6" customFormat="1" ht="22.5" x14ac:dyDescent="0.25">
      <c r="A19" s="10" t="s">
        <v>258</v>
      </c>
      <c r="B19" s="10" t="s">
        <v>180</v>
      </c>
      <c r="C19" s="10" t="s">
        <v>181</v>
      </c>
      <c r="D19" s="11">
        <f>D20+D30</f>
        <v>321300</v>
      </c>
      <c r="E19" s="11">
        <f>E20+E30</f>
        <v>2641163</v>
      </c>
      <c r="F19" s="11">
        <f>G19+H19</f>
        <v>2718553</v>
      </c>
      <c r="G19" s="11">
        <f>G20+G30</f>
        <v>0</v>
      </c>
      <c r="H19" s="11">
        <f>H20+H30</f>
        <v>2718553</v>
      </c>
      <c r="I19" s="11">
        <f>I20+I30</f>
        <v>2718553</v>
      </c>
      <c r="J19" s="11">
        <f>J20+J30</f>
        <v>0</v>
      </c>
      <c r="K19" s="11">
        <f>F19-I19-J19</f>
        <v>0</v>
      </c>
    </row>
    <row r="20" spans="1:11" s="6" customFormat="1" ht="96" x14ac:dyDescent="0.25">
      <c r="A20" s="10" t="s">
        <v>95</v>
      </c>
      <c r="B20" s="10" t="s">
        <v>183</v>
      </c>
      <c r="C20" s="10" t="s">
        <v>184</v>
      </c>
      <c r="D20" s="11">
        <f>+D21+D22+D23+D24+D27</f>
        <v>321300</v>
      </c>
      <c r="E20" s="11">
        <f>+E21+E22+E23+E24+E27</f>
        <v>2580551</v>
      </c>
      <c r="F20" s="11">
        <f>G20+H20</f>
        <v>1947458</v>
      </c>
      <c r="G20" s="11">
        <f>+G21+G22+G23+G24+G27</f>
        <v>0</v>
      </c>
      <c r="H20" s="11">
        <f>+H21+H22+H23+H24+H27</f>
        <v>1947458</v>
      </c>
      <c r="I20" s="11">
        <f>+I21+I22+I23+I24+I27</f>
        <v>1947458</v>
      </c>
      <c r="J20" s="11">
        <f>+J21+J22+J23+J24+J27</f>
        <v>0</v>
      </c>
      <c r="K20" s="11">
        <f>F20-I20-J20</f>
        <v>0</v>
      </c>
    </row>
    <row r="21" spans="1:11" s="6" customFormat="1" x14ac:dyDescent="0.25">
      <c r="A21" s="10" t="s">
        <v>289</v>
      </c>
      <c r="B21" s="10" t="s">
        <v>186</v>
      </c>
      <c r="C21" s="10" t="s">
        <v>187</v>
      </c>
      <c r="D21" s="11">
        <v>0</v>
      </c>
      <c r="E21" s="11">
        <v>95500</v>
      </c>
      <c r="F21" s="11">
        <f>G21+H21</f>
        <v>95500</v>
      </c>
      <c r="G21" s="11">
        <v>0</v>
      </c>
      <c r="H21" s="11">
        <v>95500</v>
      </c>
      <c r="I21" s="11">
        <v>95500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290</v>
      </c>
      <c r="B22" s="10" t="s">
        <v>195</v>
      </c>
      <c r="C22" s="10" t="s">
        <v>196</v>
      </c>
      <c r="D22" s="11">
        <v>321300</v>
      </c>
      <c r="E22" s="11">
        <v>321300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33" x14ac:dyDescent="0.25">
      <c r="A23" s="10" t="s">
        <v>158</v>
      </c>
      <c r="B23" s="10" t="s">
        <v>198</v>
      </c>
      <c r="C23" s="10" t="s">
        <v>199</v>
      </c>
      <c r="D23" s="11">
        <v>0</v>
      </c>
      <c r="E23" s="11">
        <v>0</v>
      </c>
      <c r="F23" s="11">
        <f>G23+H23</f>
        <v>321300</v>
      </c>
      <c r="G23" s="11">
        <v>0</v>
      </c>
      <c r="H23" s="11">
        <v>321300</v>
      </c>
      <c r="I23" s="11">
        <v>321300</v>
      </c>
      <c r="J23" s="11">
        <v>0</v>
      </c>
      <c r="K23" s="11">
        <f>F23-I23-J23</f>
        <v>0</v>
      </c>
    </row>
    <row r="24" spans="1:11" s="6" customFormat="1" ht="33" x14ac:dyDescent="0.25">
      <c r="A24" s="10" t="s">
        <v>291</v>
      </c>
      <c r="B24" s="10" t="s">
        <v>201</v>
      </c>
      <c r="C24" s="10" t="s">
        <v>202</v>
      </c>
      <c r="D24" s="11">
        <f>D25+D26</f>
        <v>0</v>
      </c>
      <c r="E24" s="11">
        <f>E25+E26</f>
        <v>2163751</v>
      </c>
      <c r="F24" s="11">
        <f>G24+H24</f>
        <v>1317196</v>
      </c>
      <c r="G24" s="11">
        <f>G25+G26</f>
        <v>0</v>
      </c>
      <c r="H24" s="11">
        <f>H25+H26</f>
        <v>1317196</v>
      </c>
      <c r="I24" s="11">
        <f>I25+I26</f>
        <v>1317196</v>
      </c>
      <c r="J24" s="11">
        <f>J25+J26</f>
        <v>0</v>
      </c>
      <c r="K24" s="11">
        <f>F24-I24-J24</f>
        <v>0</v>
      </c>
    </row>
    <row r="25" spans="1:11" s="6" customFormat="1" x14ac:dyDescent="0.25">
      <c r="A25" s="10" t="s">
        <v>292</v>
      </c>
      <c r="B25" s="10" t="s">
        <v>204</v>
      </c>
      <c r="C25" s="10" t="s">
        <v>205</v>
      </c>
      <c r="D25" s="11">
        <v>0</v>
      </c>
      <c r="E25" s="11">
        <v>1818120</v>
      </c>
      <c r="F25" s="11">
        <f>G25+H25</f>
        <v>1121513</v>
      </c>
      <c r="G25" s="11">
        <v>0</v>
      </c>
      <c r="H25" s="11">
        <v>1121513</v>
      </c>
      <c r="I25" s="11">
        <v>1121513</v>
      </c>
      <c r="J25" s="11">
        <v>0</v>
      </c>
      <c r="K25" s="11">
        <f>F25-I25-J25</f>
        <v>0</v>
      </c>
    </row>
    <row r="26" spans="1:11" s="6" customFormat="1" x14ac:dyDescent="0.25">
      <c r="A26" s="10" t="s">
        <v>293</v>
      </c>
      <c r="B26" s="10" t="s">
        <v>207</v>
      </c>
      <c r="C26" s="10" t="s">
        <v>208</v>
      </c>
      <c r="D26" s="11">
        <v>0</v>
      </c>
      <c r="E26" s="11">
        <v>345631</v>
      </c>
      <c r="F26" s="11">
        <f>G26+H26</f>
        <v>195683</v>
      </c>
      <c r="G26" s="11">
        <v>0</v>
      </c>
      <c r="H26" s="11">
        <v>195683</v>
      </c>
      <c r="I26" s="11">
        <v>195683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294</v>
      </c>
      <c r="B27" s="10" t="s">
        <v>210</v>
      </c>
      <c r="C27" s="10" t="s">
        <v>211</v>
      </c>
      <c r="D27" s="11">
        <f>D28+D29</f>
        <v>0</v>
      </c>
      <c r="E27" s="11">
        <f>E28+E29</f>
        <v>0</v>
      </c>
      <c r="F27" s="11">
        <f>G27+H27</f>
        <v>213462</v>
      </c>
      <c r="G27" s="11">
        <f>G28+G29</f>
        <v>0</v>
      </c>
      <c r="H27" s="11">
        <f>H28+H29</f>
        <v>213462</v>
      </c>
      <c r="I27" s="11">
        <f>I28+I29</f>
        <v>213462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270</v>
      </c>
      <c r="B28" s="10" t="s">
        <v>213</v>
      </c>
      <c r="C28" s="10" t="s">
        <v>214</v>
      </c>
      <c r="D28" s="11">
        <v>0</v>
      </c>
      <c r="E28" s="11">
        <v>0</v>
      </c>
      <c r="F28" s="11">
        <f>G28+H28</f>
        <v>179380</v>
      </c>
      <c r="G28" s="11">
        <v>0</v>
      </c>
      <c r="H28" s="11">
        <v>179380</v>
      </c>
      <c r="I28" s="11">
        <v>179380</v>
      </c>
      <c r="J28" s="11">
        <v>0</v>
      </c>
      <c r="K28" s="11">
        <f>F28-I28-J28</f>
        <v>0</v>
      </c>
    </row>
    <row r="29" spans="1:11" s="6" customFormat="1" x14ac:dyDescent="0.25">
      <c r="A29" s="10" t="s">
        <v>164</v>
      </c>
      <c r="B29" s="10" t="s">
        <v>207</v>
      </c>
      <c r="C29" s="10" t="s">
        <v>216</v>
      </c>
      <c r="D29" s="11">
        <v>0</v>
      </c>
      <c r="E29" s="11">
        <v>0</v>
      </c>
      <c r="F29" s="11">
        <f>G29+H29</f>
        <v>34082</v>
      </c>
      <c r="G29" s="11">
        <v>0</v>
      </c>
      <c r="H29" s="11">
        <v>34082</v>
      </c>
      <c r="I29" s="11">
        <v>34082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170</v>
      </c>
      <c r="B30" s="10" t="s">
        <v>218</v>
      </c>
      <c r="C30" s="10" t="s">
        <v>219</v>
      </c>
      <c r="D30" s="11">
        <f>+D31+D32</f>
        <v>0</v>
      </c>
      <c r="E30" s="11">
        <f>+E31+E32</f>
        <v>60612</v>
      </c>
      <c r="F30" s="11">
        <f>G30+H30</f>
        <v>771095</v>
      </c>
      <c r="G30" s="11">
        <f>+G31+G32</f>
        <v>0</v>
      </c>
      <c r="H30" s="11">
        <f>+H31+H32</f>
        <v>771095</v>
      </c>
      <c r="I30" s="11">
        <f>+I31+I32</f>
        <v>771095</v>
      </c>
      <c r="J30" s="11">
        <f>+J31+J32</f>
        <v>0</v>
      </c>
      <c r="K30" s="11">
        <f>F30-I30-J30</f>
        <v>0</v>
      </c>
    </row>
    <row r="31" spans="1:11" s="6" customFormat="1" ht="22.5" x14ac:dyDescent="0.25">
      <c r="A31" s="10" t="s">
        <v>295</v>
      </c>
      <c r="B31" s="10" t="s">
        <v>224</v>
      </c>
      <c r="C31" s="10" t="s">
        <v>225</v>
      </c>
      <c r="D31" s="11">
        <v>0</v>
      </c>
      <c r="E31" s="11">
        <v>60612</v>
      </c>
      <c r="F31" s="11">
        <f>G31+H31</f>
        <v>66556</v>
      </c>
      <c r="G31" s="11">
        <v>0</v>
      </c>
      <c r="H31" s="11">
        <v>66556</v>
      </c>
      <c r="I31" s="11">
        <v>66556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296</v>
      </c>
      <c r="B32" s="10" t="s">
        <v>230</v>
      </c>
      <c r="C32" s="10" t="s">
        <v>231</v>
      </c>
      <c r="D32" s="11">
        <f>D33+D34</f>
        <v>0</v>
      </c>
      <c r="E32" s="11">
        <f>E33+E34</f>
        <v>0</v>
      </c>
      <c r="F32" s="11">
        <f>G32+H32</f>
        <v>704539</v>
      </c>
      <c r="G32" s="11">
        <f>G33+G34</f>
        <v>0</v>
      </c>
      <c r="H32" s="11">
        <f>H33+H34</f>
        <v>704539</v>
      </c>
      <c r="I32" s="11">
        <f>I33+I34</f>
        <v>704539</v>
      </c>
      <c r="J32" s="11">
        <f>J33+J34</f>
        <v>0</v>
      </c>
      <c r="K32" s="11">
        <f>F32-I32-J32</f>
        <v>0</v>
      </c>
    </row>
    <row r="33" spans="1:12" s="6" customFormat="1" x14ac:dyDescent="0.25">
      <c r="A33" s="10" t="s">
        <v>297</v>
      </c>
      <c r="B33" s="10" t="s">
        <v>233</v>
      </c>
      <c r="C33" s="10" t="s">
        <v>234</v>
      </c>
      <c r="D33" s="11">
        <v>0</v>
      </c>
      <c r="E33" s="11">
        <v>0</v>
      </c>
      <c r="F33" s="11">
        <f>G33+H33</f>
        <v>592907</v>
      </c>
      <c r="G33" s="11">
        <v>0</v>
      </c>
      <c r="H33" s="11">
        <v>592907</v>
      </c>
      <c r="I33" s="11">
        <v>592907</v>
      </c>
      <c r="J33" s="11">
        <v>0</v>
      </c>
      <c r="K33" s="11">
        <f>F33-I33-J33</f>
        <v>0</v>
      </c>
    </row>
    <row r="34" spans="1:12" s="6" customFormat="1" x14ac:dyDescent="0.25">
      <c r="A34" s="10" t="s">
        <v>280</v>
      </c>
      <c r="B34" s="10" t="s">
        <v>236</v>
      </c>
      <c r="C34" s="10" t="s">
        <v>237</v>
      </c>
      <c r="D34" s="11">
        <v>0</v>
      </c>
      <c r="E34" s="11">
        <v>0</v>
      </c>
      <c r="F34" s="11">
        <f>G34+H34</f>
        <v>111632</v>
      </c>
      <c r="G34" s="11">
        <v>0</v>
      </c>
      <c r="H34" s="11">
        <v>111632</v>
      </c>
      <c r="I34" s="11">
        <v>111632</v>
      </c>
      <c r="J34" s="11">
        <v>0</v>
      </c>
      <c r="K34" s="11">
        <f>F34-I34-J34</f>
        <v>0</v>
      </c>
    </row>
    <row r="35" spans="1:12" s="6" customFormat="1" ht="33" x14ac:dyDescent="0.25">
      <c r="A35" s="10" t="s">
        <v>209</v>
      </c>
      <c r="B35" s="10" t="s">
        <v>239</v>
      </c>
      <c r="C35" s="10" t="s">
        <v>240</v>
      </c>
      <c r="D35" s="11">
        <f>+D36</f>
        <v>0</v>
      </c>
      <c r="E35" s="11">
        <f>+E36</f>
        <v>319007</v>
      </c>
      <c r="F35" s="11">
        <f>G35+H35</f>
        <v>200296</v>
      </c>
      <c r="G35" s="11">
        <f>+G36</f>
        <v>0</v>
      </c>
      <c r="H35" s="11">
        <f>+H36</f>
        <v>200296</v>
      </c>
      <c r="I35" s="11">
        <f>+I36</f>
        <v>200296</v>
      </c>
      <c r="J35" s="11">
        <f>+J36</f>
        <v>0</v>
      </c>
      <c r="K35" s="11">
        <f>F35-I35-J35</f>
        <v>0</v>
      </c>
    </row>
    <row r="36" spans="1:12" s="6" customFormat="1" ht="33" x14ac:dyDescent="0.25">
      <c r="A36" s="10" t="s">
        <v>298</v>
      </c>
      <c r="B36" s="10" t="s">
        <v>242</v>
      </c>
      <c r="C36" s="10" t="s">
        <v>243</v>
      </c>
      <c r="D36" s="11">
        <f>D37</f>
        <v>0</v>
      </c>
      <c r="E36" s="11">
        <f>E37</f>
        <v>319007</v>
      </c>
      <c r="F36" s="11">
        <f>G36+H36</f>
        <v>200296</v>
      </c>
      <c r="G36" s="11">
        <f>G37</f>
        <v>0</v>
      </c>
      <c r="H36" s="11">
        <f>H37</f>
        <v>200296</v>
      </c>
      <c r="I36" s="11">
        <f>I37</f>
        <v>200296</v>
      </c>
      <c r="J36" s="11">
        <f>J37</f>
        <v>0</v>
      </c>
      <c r="K36" s="11">
        <f>F36-I36-J36</f>
        <v>0</v>
      </c>
    </row>
    <row r="37" spans="1:12" s="6" customFormat="1" ht="22.5" x14ac:dyDescent="0.25">
      <c r="A37" s="10" t="s">
        <v>299</v>
      </c>
      <c r="B37" s="10" t="s">
        <v>245</v>
      </c>
      <c r="C37" s="10" t="s">
        <v>246</v>
      </c>
      <c r="D37" s="11">
        <v>0</v>
      </c>
      <c r="E37" s="11">
        <v>319007</v>
      </c>
      <c r="F37" s="11">
        <f>G37+H37</f>
        <v>200296</v>
      </c>
      <c r="G37" s="11">
        <v>0</v>
      </c>
      <c r="H37" s="11">
        <v>200296</v>
      </c>
      <c r="I37" s="11">
        <v>200296</v>
      </c>
      <c r="J37" s="11">
        <v>0</v>
      </c>
      <c r="K37" s="11">
        <f>F37-I37-J37</f>
        <v>0</v>
      </c>
    </row>
    <row r="38" spans="1:12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</row>
    <row r="39" spans="1:12" x14ac:dyDescent="0.25">
      <c r="A39" s="13" t="s">
        <v>247</v>
      </c>
      <c r="B39" s="13"/>
      <c r="C39" s="13"/>
      <c r="D39" s="13"/>
      <c r="E39" s="13" t="s">
        <v>249</v>
      </c>
      <c r="F39" s="13"/>
      <c r="G39" s="13"/>
      <c r="H39" s="13"/>
      <c r="I39" s="13" t="s">
        <v>250</v>
      </c>
      <c r="J39" s="13"/>
      <c r="K39" s="13"/>
      <c r="L39" s="13"/>
    </row>
    <row r="40" spans="1:12" x14ac:dyDescent="0.25">
      <c r="A40" s="3" t="s">
        <v>248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77" spans="1:20" x14ac:dyDescent="0.25">
      <c r="A77" s="12"/>
      <c r="B77" s="12"/>
      <c r="C77" s="12"/>
      <c r="D77" s="12"/>
      <c r="I77" s="12"/>
      <c r="J77" s="12"/>
      <c r="K77" s="12"/>
      <c r="L77" s="12"/>
      <c r="Q77" s="12"/>
      <c r="R77" s="12"/>
      <c r="S77" s="12"/>
      <c r="T77" s="12"/>
    </row>
  </sheetData>
  <mergeCells count="23">
    <mergeCell ref="A39:D39"/>
    <mergeCell ref="A40:D40"/>
    <mergeCell ref="E39:H39"/>
    <mergeCell ref="E40:H40"/>
    <mergeCell ref="I39:L39"/>
    <mergeCell ref="I40:L4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2025-01-31T09:00:31Z</dcterms:created>
  <dcterms:modified xsi:type="dcterms:W3CDTF">2025-01-31T09:00:50Z</dcterms:modified>
</cp:coreProperties>
</file>